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:\Geral\GPAH\7 - Bolsa de alojamento urgente e temporario\Modelos Bnaut\Portal\"/>
    </mc:Choice>
  </mc:AlternateContent>
  <workbookProtection workbookAlgorithmName="SHA-512" workbookHashValue="ONflHCDoZuQjv/K9/2ozuhWIx8MhpC1diCGpZR2ase3hIiF3sXPWEp7JJDJDJD9bgGPjBIvBqnWZ9An0i4lDAQ==" workbookSaltValue="3NV8KQOceEmxiC6fhRE1Cw==" workbookSpinCount="100000" lockStructure="1"/>
  <bookViews>
    <workbookView xWindow="-120" yWindow="-120" windowWidth="19440" windowHeight="10770" tabRatio="865"/>
  </bookViews>
  <sheets>
    <sheet name="Formulário" sheetId="9" r:id="rId1"/>
    <sheet name="Anexo I" sheetId="65" r:id="rId2"/>
    <sheet name="Anexo II" sheetId="39" r:id="rId3"/>
    <sheet name="Anexo III" sheetId="60" r:id="rId4"/>
    <sheet name="Anexo IV" sheetId="66" r:id="rId5"/>
    <sheet name="NQ" sheetId="54" r:id="rId6"/>
    <sheet name="CO" sheetId="55" r:id="rId7"/>
    <sheet name="Separador 1" sheetId="28" r:id="rId8"/>
    <sheet name="Tabelas" sheetId="7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aa" localSheetId="3">#REF!</definedName>
    <definedName name="aa" localSheetId="4">#REF!</definedName>
    <definedName name="aa">#REF!</definedName>
    <definedName name="CA" localSheetId="2">#REF!</definedName>
    <definedName name="CA" localSheetId="3">#REF!</definedName>
    <definedName name="CA" localSheetId="4">#REF!</definedName>
    <definedName name="CA">#REF!</definedName>
    <definedName name="CL" localSheetId="2">#REF!</definedName>
    <definedName name="CL" localSheetId="3">#REF!</definedName>
    <definedName name="CL" localSheetId="4">#REF!</definedName>
    <definedName name="CL">#REF!</definedName>
    <definedName name="CO" localSheetId="2">#REF!</definedName>
    <definedName name="CO" localSheetId="3">#REF!</definedName>
    <definedName name="CO" localSheetId="4">#REF!</definedName>
    <definedName name="CO">#REF!</definedName>
    <definedName name="CompT0_1a5" localSheetId="1">[1]arrend!$I$15</definedName>
    <definedName name="CompT0_1a5" localSheetId="2">[2]arrend!$I$18</definedName>
    <definedName name="CompT0_1a5" localSheetId="3">[2]arrend!$I$18</definedName>
    <definedName name="CompT0_1a5" localSheetId="4">#REF!</definedName>
    <definedName name="CompT0_1a5">#REF!</definedName>
    <definedName name="CompT0_6a10" localSheetId="1">[1]arrend!$I$16</definedName>
    <definedName name="CompT0_6a10" localSheetId="2">[2]arrend!$I$19</definedName>
    <definedName name="CompT0_6a10" localSheetId="3">[2]arrend!$I$19</definedName>
    <definedName name="CompT0_6a10" localSheetId="4">#REF!</definedName>
    <definedName name="CompT0_6a10">#REF!</definedName>
    <definedName name="CompT1_1a5" localSheetId="1">[1]arrend!$J$15</definedName>
    <definedName name="CompT1_1a5" localSheetId="2">[2]arrend!$J$18</definedName>
    <definedName name="CompT1_1a5" localSheetId="3">[2]arrend!$J$18</definedName>
    <definedName name="CompT1_1a5" localSheetId="4">#REF!</definedName>
    <definedName name="CompT1_1a5">#REF!</definedName>
    <definedName name="CompT1_6a10" localSheetId="1">[1]arrend!$J$16</definedName>
    <definedName name="CompT1_6a10" localSheetId="2">[2]arrend!$J$19</definedName>
    <definedName name="CompT1_6a10" localSheetId="3">[2]arrend!$J$19</definedName>
    <definedName name="CompT1_6a10" localSheetId="4">#REF!</definedName>
    <definedName name="CompT1_6a10">#REF!</definedName>
    <definedName name="CompT2_1a5" localSheetId="1">[1]arrend!$K$15</definedName>
    <definedName name="CompT2_1a5" localSheetId="2">[2]arrend!$K$18</definedName>
    <definedName name="CompT2_1a5" localSheetId="3">[2]arrend!$K$18</definedName>
    <definedName name="CompT2_1a5" localSheetId="4">#REF!</definedName>
    <definedName name="CompT2_1a5">#REF!</definedName>
    <definedName name="CompT2_6a10" localSheetId="1">[1]arrend!$K$16</definedName>
    <definedName name="CompT2_6a10" localSheetId="2">[2]arrend!$K$19</definedName>
    <definedName name="CompT2_6a10" localSheetId="3">[2]arrend!$K$19</definedName>
    <definedName name="CompT2_6a10" localSheetId="4">#REF!</definedName>
    <definedName name="CompT2_6a10">#REF!</definedName>
    <definedName name="CompT3_1a5" localSheetId="1">[1]arrend!$L$15</definedName>
    <definedName name="CompT3_1a5" localSheetId="2">[2]arrend!$L$18</definedName>
    <definedName name="CompT3_1a5" localSheetId="3">[2]arrend!$L$18</definedName>
    <definedName name="CompT3_1a5" localSheetId="4">#REF!</definedName>
    <definedName name="CompT3_1a5">#REF!</definedName>
    <definedName name="CompT3_6a10" localSheetId="1">[1]arrend!$L$16</definedName>
    <definedName name="CompT3_6a10" localSheetId="2">[2]arrend!$L$19</definedName>
    <definedName name="CompT3_6a10" localSheetId="3">[2]arrend!$L$19</definedName>
    <definedName name="CompT3_6a10" localSheetId="4">#REF!</definedName>
    <definedName name="CompT3_6a10">#REF!</definedName>
    <definedName name="CompT4_1a5" localSheetId="1">[1]arrend!$M$15</definedName>
    <definedName name="CompT4_1a5" localSheetId="2">[2]arrend!$M$18</definedName>
    <definedName name="CompT4_1a5" localSheetId="3">[2]arrend!$M$18</definedName>
    <definedName name="CompT4_1a5" localSheetId="4">#REF!</definedName>
    <definedName name="CompT4_1a5">#REF!</definedName>
    <definedName name="CompT4_6a10" localSheetId="1">[1]arrend!$M$16</definedName>
    <definedName name="CompT4_6a10" localSheetId="2">[2]arrend!$M$19</definedName>
    <definedName name="CompT4_6a10" localSheetId="3">[2]arrend!$M$19</definedName>
    <definedName name="CompT4_6a10" localSheetId="4">#REF!</definedName>
    <definedName name="CompT4_6a10">#REF!</definedName>
    <definedName name="CompT5_1a5" localSheetId="1">[1]arrend!$N$15</definedName>
    <definedName name="CompT5_1a5" localSheetId="2">[2]arrend!$N$18</definedName>
    <definedName name="CompT5_1a5" localSheetId="3">[2]arrend!$N$18</definedName>
    <definedName name="CompT5_1a5" localSheetId="4">#REF!</definedName>
    <definedName name="CompT5_1a5">#REF!</definedName>
    <definedName name="CompT5_6a10" localSheetId="1">[1]arrend!$N$16</definedName>
    <definedName name="CompT5_6a10" localSheetId="2">[2]arrend!$N$19</definedName>
    <definedName name="CompT5_6a10" localSheetId="3">[2]arrend!$N$19</definedName>
    <definedName name="CompT5_6a10" localSheetId="4">#REF!</definedName>
    <definedName name="CompT5_6a10">#REF!</definedName>
    <definedName name="CP_HCC" localSheetId="1">[1]HCC!$C$15</definedName>
    <definedName name="CP_HCC" localSheetId="2">#REF!</definedName>
    <definedName name="CP_HCC" localSheetId="3">#REF!</definedName>
    <definedName name="CP_HCC" localSheetId="4">#REF!</definedName>
    <definedName name="CP_HCC">#REF!</definedName>
    <definedName name="CS" localSheetId="1">[1]HCC!$C$5</definedName>
    <definedName name="CS" localSheetId="2">#REF!</definedName>
    <definedName name="CS" localSheetId="3">#REF!</definedName>
    <definedName name="CS" localSheetId="4">#REF!</definedName>
    <definedName name="CS">#REF!</definedName>
    <definedName name="DifT0" localSheetId="1">[1]arrend!$I$17</definedName>
    <definedName name="DifT0" localSheetId="2">[2]arrend!$I$17</definedName>
    <definedName name="DifT0" localSheetId="3">[2]arrend!$I$17</definedName>
    <definedName name="DifT0" localSheetId="4">#REF!</definedName>
    <definedName name="DifT0">#REF!</definedName>
    <definedName name="DifT1" localSheetId="1">[1]arrend!$J$17</definedName>
    <definedName name="DifT1" localSheetId="2">[2]arrend!$J$17</definedName>
    <definedName name="DifT1" localSheetId="3">[2]arrend!$J$17</definedName>
    <definedName name="DifT1" localSheetId="4">#REF!</definedName>
    <definedName name="DifT1">#REF!</definedName>
    <definedName name="DifT2" localSheetId="1">[1]arrend!$K$17</definedName>
    <definedName name="DifT2" localSheetId="2">[2]arrend!$K$17</definedName>
    <definedName name="DifT2" localSheetId="3">[2]arrend!$K$17</definedName>
    <definedName name="DifT2" localSheetId="4">#REF!</definedName>
    <definedName name="DifT2">#REF!</definedName>
    <definedName name="DifT3" localSheetId="1">[1]arrend!$L$17</definedName>
    <definedName name="DifT3" localSheetId="2">[2]arrend!$L$17</definedName>
    <definedName name="DifT3" localSheetId="3">[2]arrend!$L$17</definedName>
    <definedName name="DifT3" localSheetId="4">#REF!</definedName>
    <definedName name="DifT3">#REF!</definedName>
    <definedName name="DifT4" localSheetId="1">[1]arrend!$M$17</definedName>
    <definedName name="DifT4" localSheetId="2">[2]arrend!$M$17</definedName>
    <definedName name="DifT4" localSheetId="3">[2]arrend!$M$17</definedName>
    <definedName name="DifT4" localSheetId="4">#REF!</definedName>
    <definedName name="DifT4">#REF!</definedName>
    <definedName name="DifT5" localSheetId="1">[1]arrend!$N$17</definedName>
    <definedName name="DifT5" localSheetId="2">[2]arrend!$N$17</definedName>
    <definedName name="DifT5" localSheetId="3">[2]arrend!$N$17</definedName>
    <definedName name="DifT5" localSheetId="4">#REF!</definedName>
    <definedName name="DifT5">#REF!</definedName>
    <definedName name="InvT0" localSheetId="2">[2]arrend!$I$16</definedName>
    <definedName name="InvT0" localSheetId="3">[2]arrend!$I$16</definedName>
    <definedName name="InvT0" localSheetId="4">#REF!</definedName>
    <definedName name="InvT0">#REF!</definedName>
    <definedName name="InvT1" localSheetId="2">[2]arrend!$J$16</definedName>
    <definedName name="InvT1" localSheetId="3">[2]arrend!$J$16</definedName>
    <definedName name="InvT1" localSheetId="4">#REF!</definedName>
    <definedName name="InvT1">#REF!</definedName>
    <definedName name="InvT2" localSheetId="2">[2]arrend!$K$16</definedName>
    <definedName name="InvT2" localSheetId="3">[2]arrend!$K$16</definedName>
    <definedName name="InvT2" localSheetId="4">#REF!</definedName>
    <definedName name="InvT2">#REF!</definedName>
    <definedName name="InvT3" localSheetId="2">[2]arrend!$L$16</definedName>
    <definedName name="InvT3" localSheetId="3">[2]arrend!$L$16</definedName>
    <definedName name="InvT3" localSheetId="4">#REF!</definedName>
    <definedName name="InvT3">#REF!</definedName>
    <definedName name="InvT4" localSheetId="2">[2]arrend!$M$16</definedName>
    <definedName name="InvT4" localSheetId="3">[2]arrend!$M$16</definedName>
    <definedName name="InvT4" localSheetId="4">#REF!</definedName>
    <definedName name="InvT4">#REF!</definedName>
    <definedName name="InvT5" localSheetId="2">[2]arrend!$N$16</definedName>
    <definedName name="InvT5" localSheetId="3">[2]arrend!$N$16</definedName>
    <definedName name="InvT5" localSheetId="4">#REF!</definedName>
    <definedName name="InvT5">#REF!</definedName>
    <definedName name="IVAintermédio" localSheetId="1">#REF!</definedName>
    <definedName name="IVAintermédio" localSheetId="4">#REF!</definedName>
    <definedName name="IVAintermédio">#REF!</definedName>
    <definedName name="IVAnormal" localSheetId="1">#REF!</definedName>
    <definedName name="IVAnormal" localSheetId="4">#REF!</definedName>
    <definedName name="IVAnormal">#REF!</definedName>
    <definedName name="IVAreduzido" localSheetId="1">#REF!</definedName>
    <definedName name="IVAreduzido" localSheetId="4">#REF!</definedName>
    <definedName name="IVAreduzido">#REF!</definedName>
    <definedName name="município" localSheetId="1">#REF!</definedName>
    <definedName name="município" localSheetId="2">[2]Parecer!$D$7</definedName>
    <definedName name="município" localSheetId="3">[2]Parecer!$D$7</definedName>
    <definedName name="município" localSheetId="4">'Anexo IV'!#REF!</definedName>
    <definedName name="município">Formulário!#REF!</definedName>
    <definedName name="NUTI" localSheetId="1">#REF!</definedName>
    <definedName name="NUTI" localSheetId="2">[2]Parecer!$D$9</definedName>
    <definedName name="NUTI" localSheetId="3">[2]Parecer!$D$9</definedName>
    <definedName name="NUTI" localSheetId="4">'Anexo IV'!#REF!</definedName>
    <definedName name="NUTI">Formulário!#REF!</definedName>
    <definedName name="NUTII" localSheetId="1">#REF!</definedName>
    <definedName name="NUTII" localSheetId="2">[2]Parecer!$D$11</definedName>
    <definedName name="NUTII" localSheetId="3">[2]Parecer!$D$11</definedName>
    <definedName name="NUTII" localSheetId="4">'Anexo IV'!#REF!</definedName>
    <definedName name="NUTII">Formulário!$P$6</definedName>
    <definedName name="NUTII_2011" localSheetId="1">#REF!</definedName>
    <definedName name="NUTII_2011" localSheetId="2">[2]Parecer!$Q$11</definedName>
    <definedName name="NUTII_2011" localSheetId="3">[2]Parecer!$Q$11</definedName>
    <definedName name="NUTII_2011" localSheetId="4">'Anexo IV'!#REF!</definedName>
    <definedName name="NUTII_2011">Formulário!#REF!</definedName>
    <definedName name="NUTIII" localSheetId="1">#REF!</definedName>
    <definedName name="NUTIII" localSheetId="2">[2]Parecer!$D$13</definedName>
    <definedName name="NUTIII" localSheetId="3">[2]Parecer!$D$13</definedName>
    <definedName name="NUTIII" localSheetId="4">'Anexo IV'!#REF!</definedName>
    <definedName name="NUTIII">Formulário!$P$8</definedName>
    <definedName name="NUTIII_2011" localSheetId="1">#REF!</definedName>
    <definedName name="NUTIII_2011" localSheetId="2">[2]Parecer!$Q$13</definedName>
    <definedName name="NUTIII_2011" localSheetId="3">[2]Parecer!$Q$13</definedName>
    <definedName name="NUTIII_2011" localSheetId="4">'Anexo IV'!#REF!</definedName>
    <definedName name="NUTIII_2011">Formulário!#REF!</definedName>
    <definedName name="P25_BD" localSheetId="1">[1]!Table485052[P25]</definedName>
    <definedName name="P25_BD">[1]!Table485052[P25]</definedName>
    <definedName name="P26abcde" localSheetId="1">[1]!Table4850[P26abcde]</definedName>
    <definedName name="P26abcde">[1]!Table4850[P26abcde]</definedName>
    <definedName name="P26aM" localSheetId="1">[1]!Table48[P26aM]</definedName>
    <definedName name="P26aM">[1]!Table48[P26aM]</definedName>
    <definedName name="_xlnm.Print_Area" localSheetId="1">'Anexo I'!$B$1:$H$30</definedName>
    <definedName name="_xlnm.Print_Area" localSheetId="2">'Anexo II'!$A$1:$N$155</definedName>
    <definedName name="_xlnm.Print_Area" localSheetId="3">'Anexo III'!$A$1:$N$157</definedName>
    <definedName name="_xlnm.Print_Area" localSheetId="4">'Anexo IV'!$B$1:$N$41</definedName>
    <definedName name="_xlnm.Print_Area" localSheetId="6">CO!$B$1:$J$43</definedName>
    <definedName name="_xlnm.Print_Area" localSheetId="0">Formulário!$B$1:$N$58</definedName>
    <definedName name="_xlnm.Print_Area" localSheetId="5">NQ!$B$1:$G$157</definedName>
    <definedName name="_xlnm.Print_Titles" localSheetId="1">'Anexo I'!$1:$6</definedName>
    <definedName name="_xlnm.Print_Titles" localSheetId="2">'Anexo II'!$1:$5</definedName>
    <definedName name="_xlnm.Print_Titles" localSheetId="3">'Anexo III'!$1:$6</definedName>
    <definedName name="resto">[3]Formulário!$E$7</definedName>
    <definedName name="SH25_BD" localSheetId="1">[1]!Table5[SH25_BD]</definedName>
    <definedName name="SH25_BD" localSheetId="3">#REF!</definedName>
    <definedName name="SH25_BD" localSheetId="4">#REF!</definedName>
    <definedName name="SH25_BD">#REF!</definedName>
    <definedName name="SH26abc" localSheetId="1">[1]!SHEstado[SH26abc]</definedName>
    <definedName name="SH26abc" localSheetId="3">#REF!</definedName>
    <definedName name="SH26abc" localSheetId="4">#REF!</definedName>
    <definedName name="SH26abc">#REF!</definedName>
    <definedName name="SH26d" localSheetId="1">[1]!Table6[SH26d]</definedName>
    <definedName name="SH26d" localSheetId="3">#REF!</definedName>
    <definedName name="SH26d" localSheetId="4">#REF!</definedName>
    <definedName name="SH26d">#REF!</definedName>
    <definedName name="SH26e" localSheetId="1">[1]!Table7[SH26e]</definedName>
    <definedName name="SH26e" localSheetId="3">#REF!</definedName>
    <definedName name="SH26e" localSheetId="4">#REF!</definedName>
    <definedName name="SH26e">#REF!</definedName>
    <definedName name="ss" localSheetId="3">#REF!</definedName>
    <definedName name="ss" localSheetId="4">#REF!</definedName>
    <definedName name="ss">#REF!</definedName>
    <definedName name="VRefRenda" localSheetId="1">[1]arrend!$I$8</definedName>
    <definedName name="VRefRenda" localSheetId="2">[2]arrend!$I$8</definedName>
    <definedName name="VRefRenda" localSheetId="3">[2]arrend!$I$8</definedName>
    <definedName name="VRefRenda" localSheetId="4">#REF!</definedName>
    <definedName name="VRefRenda">#REF!</definedName>
    <definedName name="VSubRenda" localSheetId="1">[1]arrend!$I$9</definedName>
    <definedName name="VSubRenda" localSheetId="2">[2]arrend!$I$9</definedName>
    <definedName name="VSubRenda" localSheetId="3">[2]arrend!$I$9</definedName>
    <definedName name="VSubRenda" localSheetId="4">#REF!</definedName>
    <definedName name="VSubRend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0" i="9" l="1"/>
  <c r="O40" i="9"/>
  <c r="P37" i="9"/>
  <c r="O37" i="9"/>
  <c r="P35" i="9"/>
  <c r="O35" i="9"/>
  <c r="P33" i="9"/>
  <c r="O33" i="9"/>
  <c r="P40" i="66" l="1"/>
  <c r="R38" i="66"/>
  <c r="P38" i="66"/>
  <c r="R36" i="66"/>
  <c r="P36" i="66"/>
  <c r="P34" i="66"/>
  <c r="R32" i="66"/>
  <c r="P32" i="66"/>
  <c r="R30" i="66"/>
  <c r="P30" i="66"/>
  <c r="P28" i="66"/>
  <c r="R26" i="66"/>
  <c r="P26" i="66"/>
  <c r="R24" i="66"/>
  <c r="P24" i="66"/>
  <c r="P22" i="66"/>
  <c r="R20" i="66"/>
  <c r="P20" i="66"/>
  <c r="R18" i="66"/>
  <c r="P18" i="66"/>
  <c r="P16" i="66"/>
  <c r="R14" i="66"/>
  <c r="P14" i="66"/>
  <c r="R12" i="66"/>
  <c r="P12" i="66"/>
  <c r="P10" i="66"/>
  <c r="R8" i="66"/>
  <c r="P8" i="66"/>
  <c r="R6" i="66"/>
  <c r="P6" i="66"/>
  <c r="C157" i="60" l="1"/>
  <c r="D157" i="60"/>
  <c r="E157" i="60"/>
  <c r="F157" i="60"/>
  <c r="G157" i="60"/>
  <c r="H157" i="60"/>
  <c r="I157" i="60"/>
  <c r="J157" i="60"/>
  <c r="K157" i="60"/>
  <c r="L157" i="60"/>
  <c r="M157" i="60"/>
  <c r="B157" i="60"/>
  <c r="N7" i="60"/>
  <c r="N8" i="60"/>
  <c r="N9" i="60"/>
  <c r="N10" i="60"/>
  <c r="N11" i="60"/>
  <c r="N12" i="60"/>
  <c r="N13" i="60"/>
  <c r="N14" i="60"/>
  <c r="N15" i="60"/>
  <c r="N16" i="60"/>
  <c r="N17" i="60"/>
  <c r="N18" i="60"/>
  <c r="N19" i="60"/>
  <c r="N20" i="60"/>
  <c r="N21" i="60"/>
  <c r="N22" i="60"/>
  <c r="N23" i="60"/>
  <c r="N24" i="60"/>
  <c r="N25" i="60"/>
  <c r="N26" i="60"/>
  <c r="N27" i="60"/>
  <c r="N28" i="60"/>
  <c r="N29" i="60"/>
  <c r="N30" i="60"/>
  <c r="N31" i="60"/>
  <c r="N32" i="60"/>
  <c r="N33" i="60"/>
  <c r="N34" i="60"/>
  <c r="N35" i="60"/>
  <c r="N36" i="60"/>
  <c r="N37" i="60"/>
  <c r="N38" i="60"/>
  <c r="N39" i="60"/>
  <c r="N40" i="60"/>
  <c r="N41" i="60"/>
  <c r="N42" i="60"/>
  <c r="N43" i="60"/>
  <c r="N44" i="60"/>
  <c r="N45" i="60"/>
  <c r="N46" i="60"/>
  <c r="N47" i="60"/>
  <c r="N48" i="60"/>
  <c r="N49" i="60"/>
  <c r="N50" i="60"/>
  <c r="N51" i="60"/>
  <c r="N52" i="60"/>
  <c r="N53" i="60"/>
  <c r="N54" i="60"/>
  <c r="N55" i="60"/>
  <c r="N56" i="60"/>
  <c r="N57" i="60"/>
  <c r="N58" i="60"/>
  <c r="N59" i="60"/>
  <c r="N60" i="60"/>
  <c r="N61" i="60"/>
  <c r="N62" i="60"/>
  <c r="N63" i="60"/>
  <c r="N64" i="60"/>
  <c r="N65" i="60"/>
  <c r="N66" i="60"/>
  <c r="N67" i="60"/>
  <c r="N68" i="60"/>
  <c r="N69" i="60"/>
  <c r="N70" i="60"/>
  <c r="N71" i="60"/>
  <c r="N72" i="60"/>
  <c r="N73" i="60"/>
  <c r="N74" i="60"/>
  <c r="N75" i="60"/>
  <c r="N76" i="60"/>
  <c r="N77" i="60"/>
  <c r="N78" i="60"/>
  <c r="N79" i="60"/>
  <c r="N80" i="60"/>
  <c r="N81" i="60"/>
  <c r="N82" i="60"/>
  <c r="N83" i="60"/>
  <c r="N84" i="60"/>
  <c r="N85" i="60"/>
  <c r="N86" i="60"/>
  <c r="N87" i="60"/>
  <c r="N88" i="60"/>
  <c r="N89" i="60"/>
  <c r="N90" i="60"/>
  <c r="N91" i="60"/>
  <c r="N92" i="60"/>
  <c r="N93" i="60"/>
  <c r="N94" i="60"/>
  <c r="N95" i="60"/>
  <c r="N96" i="60"/>
  <c r="N97" i="60"/>
  <c r="N98" i="60"/>
  <c r="N99" i="60"/>
  <c r="N100" i="60"/>
  <c r="N101" i="60"/>
  <c r="N102" i="60"/>
  <c r="N103" i="60"/>
  <c r="N104" i="60"/>
  <c r="N105" i="60"/>
  <c r="N106" i="60"/>
  <c r="N107" i="60"/>
  <c r="N108" i="60"/>
  <c r="N109" i="60"/>
  <c r="N110" i="60"/>
  <c r="N111" i="60"/>
  <c r="N112" i="60"/>
  <c r="N113" i="60"/>
  <c r="N114" i="60"/>
  <c r="N115" i="60"/>
  <c r="N116" i="60"/>
  <c r="N117" i="60"/>
  <c r="N118" i="60"/>
  <c r="N119" i="60"/>
  <c r="N120" i="60"/>
  <c r="N121" i="60"/>
  <c r="N122" i="60"/>
  <c r="N123" i="60"/>
  <c r="N124" i="60"/>
  <c r="N125" i="60"/>
  <c r="N126" i="60"/>
  <c r="N127" i="60"/>
  <c r="N128" i="60"/>
  <c r="N129" i="60"/>
  <c r="N130" i="60"/>
  <c r="N131" i="60"/>
  <c r="N132" i="60"/>
  <c r="N133" i="60"/>
  <c r="N134" i="60"/>
  <c r="N135" i="60"/>
  <c r="N136" i="60"/>
  <c r="N137" i="60"/>
  <c r="N138" i="60"/>
  <c r="N139" i="60"/>
  <c r="N140" i="60"/>
  <c r="N141" i="60"/>
  <c r="N142" i="60"/>
  <c r="N143" i="60"/>
  <c r="N144" i="60"/>
  <c r="N145" i="60"/>
  <c r="N146" i="60"/>
  <c r="N147" i="60"/>
  <c r="N148" i="60"/>
  <c r="N149" i="60"/>
  <c r="N150" i="60"/>
  <c r="N151" i="60"/>
  <c r="N152" i="60"/>
  <c r="N153" i="60"/>
  <c r="N154" i="60"/>
  <c r="N155" i="60"/>
  <c r="N156" i="60"/>
  <c r="N157" i="60" l="1"/>
  <c r="O44" i="9" l="1"/>
  <c r="K44" i="9" s="1"/>
  <c r="S157" i="60" l="1"/>
  <c r="Q157" i="60"/>
  <c r="P157" i="60"/>
  <c r="A155" i="60"/>
  <c r="A156" i="60"/>
  <c r="A7" i="60"/>
  <c r="A8" i="60"/>
  <c r="A9" i="6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52" i="60"/>
  <c r="A53" i="60"/>
  <c r="A54" i="60"/>
  <c r="A55" i="60"/>
  <c r="A56" i="60"/>
  <c r="A57" i="60"/>
  <c r="A58" i="60"/>
  <c r="A59" i="60"/>
  <c r="A60" i="60"/>
  <c r="A61" i="60"/>
  <c r="A62" i="60"/>
  <c r="A63" i="60"/>
  <c r="A64" i="60"/>
  <c r="A65" i="60"/>
  <c r="A66" i="60"/>
  <c r="A67" i="60"/>
  <c r="A68" i="60"/>
  <c r="A69" i="60"/>
  <c r="A70" i="60"/>
  <c r="A71" i="60"/>
  <c r="A72" i="60"/>
  <c r="A73" i="60"/>
  <c r="A74" i="60"/>
  <c r="A75" i="60"/>
  <c r="A76" i="60"/>
  <c r="A77" i="60"/>
  <c r="A78" i="60"/>
  <c r="A79" i="60"/>
  <c r="A80" i="60"/>
  <c r="A81" i="60"/>
  <c r="A82" i="60"/>
  <c r="A83" i="60"/>
  <c r="A84" i="60"/>
  <c r="A85" i="60"/>
  <c r="A86" i="60"/>
  <c r="A87" i="60"/>
  <c r="A88" i="60"/>
  <c r="A89" i="60"/>
  <c r="A90" i="60"/>
  <c r="A91" i="60"/>
  <c r="A92" i="60"/>
  <c r="A93" i="60"/>
  <c r="A94" i="60"/>
  <c r="A95" i="60"/>
  <c r="A96" i="60"/>
  <c r="A97" i="60"/>
  <c r="A98" i="60"/>
  <c r="A99" i="60"/>
  <c r="A100" i="60"/>
  <c r="A101" i="60"/>
  <c r="A102" i="60"/>
  <c r="A103" i="60"/>
  <c r="A104" i="60"/>
  <c r="A105" i="60"/>
  <c r="A106" i="60"/>
  <c r="A107" i="60"/>
  <c r="A108" i="60"/>
  <c r="A109" i="60"/>
  <c r="A110" i="60"/>
  <c r="A111" i="60"/>
  <c r="A112" i="60"/>
  <c r="A113" i="60"/>
  <c r="A114" i="60"/>
  <c r="A115" i="60"/>
  <c r="A116" i="60"/>
  <c r="A117" i="60"/>
  <c r="A118" i="60"/>
  <c r="A119" i="60"/>
  <c r="A120" i="60"/>
  <c r="A121" i="60"/>
  <c r="A122" i="60"/>
  <c r="A123" i="60"/>
  <c r="A124" i="60"/>
  <c r="A125" i="60"/>
  <c r="A126" i="60"/>
  <c r="A127" i="60"/>
  <c r="A128" i="60"/>
  <c r="A129" i="60"/>
  <c r="A130" i="60"/>
  <c r="A131" i="60"/>
  <c r="A132" i="60"/>
  <c r="A133" i="60"/>
  <c r="A134" i="60"/>
  <c r="A135" i="60"/>
  <c r="A136" i="60"/>
  <c r="A137" i="60"/>
  <c r="A138" i="60"/>
  <c r="A139" i="60"/>
  <c r="A140" i="60"/>
  <c r="A141" i="60"/>
  <c r="A142" i="60"/>
  <c r="A143" i="60"/>
  <c r="A144" i="60"/>
  <c r="A145" i="60"/>
  <c r="A146" i="60"/>
  <c r="A147" i="60"/>
  <c r="A148" i="60"/>
  <c r="A149" i="60"/>
  <c r="A150" i="60"/>
  <c r="A151" i="60"/>
  <c r="A152" i="60"/>
  <c r="A153" i="60"/>
  <c r="A154" i="60"/>
  <c r="A157" i="60" l="1"/>
  <c r="T157" i="60" l="1"/>
  <c r="P6" i="9" l="1"/>
  <c r="P8" i="9"/>
  <c r="P10" i="9"/>
  <c r="J5" i="55" l="1"/>
  <c r="J30" i="55"/>
  <c r="J23" i="55"/>
  <c r="J16" i="55"/>
  <c r="J10" i="55"/>
  <c r="G147" i="54"/>
  <c r="G142" i="54"/>
  <c r="G140" i="54"/>
  <c r="G136" i="54"/>
  <c r="G130" i="54"/>
  <c r="G126" i="54"/>
  <c r="G118" i="54"/>
  <c r="G114" i="54"/>
  <c r="G110" i="54"/>
  <c r="G106" i="54"/>
  <c r="G103" i="54"/>
  <c r="G99" i="54"/>
  <c r="G93" i="54"/>
  <c r="F92" i="54" s="1"/>
  <c r="G84" i="54"/>
  <c r="G80" i="54"/>
  <c r="G73" i="54"/>
  <c r="G68" i="54"/>
  <c r="G64" i="54"/>
  <c r="G62" i="54"/>
  <c r="G59" i="54"/>
  <c r="G56" i="54"/>
  <c r="G54" i="54"/>
  <c r="G46" i="54"/>
  <c r="G42" i="54"/>
  <c r="G39" i="54"/>
  <c r="G35" i="54"/>
  <c r="G32" i="54"/>
  <c r="G28" i="54"/>
  <c r="E28" i="54"/>
  <c r="G20" i="54"/>
  <c r="G17" i="54"/>
  <c r="G14" i="54"/>
  <c r="G11" i="54"/>
  <c r="G7" i="54"/>
  <c r="F125" i="54" l="1"/>
  <c r="F98" i="54"/>
  <c r="F135" i="54"/>
  <c r="H39" i="55"/>
  <c r="F67" i="54"/>
  <c r="F109" i="54"/>
  <c r="F53" i="54"/>
  <c r="F48" i="54"/>
  <c r="F23" i="54"/>
  <c r="F91" i="54" l="1"/>
  <c r="F151" i="54"/>
  <c r="F153" i="54" s="1"/>
  <c r="I37" i="55" s="1"/>
  <c r="J37" i="55" s="1"/>
</calcChain>
</file>

<file path=xl/sharedStrings.xml><?xml version="1.0" encoding="utf-8"?>
<sst xmlns="http://schemas.openxmlformats.org/spreadsheetml/2006/main" count="743" uniqueCount="547">
  <si>
    <t>Total</t>
  </si>
  <si>
    <t>T0</t>
  </si>
  <si>
    <t>T1</t>
  </si>
  <si>
    <t>T2</t>
  </si>
  <si>
    <t>T3</t>
  </si>
  <si>
    <t>T4</t>
  </si>
  <si>
    <t>T5</t>
  </si>
  <si>
    <t>clicar para consultar</t>
  </si>
  <si>
    <t>Não aplicável</t>
  </si>
  <si>
    <t>Tipologia</t>
  </si>
  <si>
    <t>Habitação</t>
  </si>
  <si>
    <t>Fiscalização</t>
  </si>
  <si>
    <t>Projetos</t>
  </si>
  <si>
    <t>REQUISITOS LEGAIS</t>
  </si>
  <si>
    <t>CANDIDATURA</t>
  </si>
  <si>
    <t>ENTIDADE BENEFICIÁRIA</t>
  </si>
  <si>
    <t>NIF:</t>
  </si>
  <si>
    <t>Modalidade de Apoio:</t>
  </si>
  <si>
    <t>Localização:</t>
  </si>
  <si>
    <t>Designação:</t>
  </si>
  <si>
    <t>Tipo de entidade:</t>
  </si>
  <si>
    <t>Identificação:</t>
  </si>
  <si>
    <t>AVALIAÇÃO DO NÍVEL DE QUALIDADE DE
EMPREENDIMENTOS DE HABITAÇÃO DE CUSTO CONTROLADO</t>
  </si>
  <si>
    <t>0.</t>
  </si>
  <si>
    <t>Habitação em moradia</t>
  </si>
  <si>
    <t>1.</t>
  </si>
  <si>
    <t xml:space="preserve">EDIFÍCIO </t>
  </si>
  <si>
    <t>Pontuação</t>
  </si>
  <si>
    <t>Avaliação</t>
  </si>
  <si>
    <t>Do item</t>
  </si>
  <si>
    <t>Máxima</t>
  </si>
  <si>
    <t>Verificação</t>
  </si>
  <si>
    <t>Resultado</t>
  </si>
  <si>
    <t>1.1</t>
  </si>
  <si>
    <t>Iluminação dos espaços de circulação comum *</t>
  </si>
  <si>
    <t>a)</t>
  </si>
  <si>
    <t>Iluminação natural e fontes de energia renovável</t>
  </si>
  <si>
    <t>b)</t>
  </si>
  <si>
    <t>Iluminação com fontes de energia renovável</t>
  </si>
  <si>
    <t>c)</t>
  </si>
  <si>
    <t>Iluminação LED</t>
  </si>
  <si>
    <t>1.2</t>
  </si>
  <si>
    <t>Ventilação dos espaços de circulação comum *</t>
  </si>
  <si>
    <t xml:space="preserve">Ventilação natural </t>
  </si>
  <si>
    <t>Ventilação forçada com fontes de energia renovável</t>
  </si>
  <si>
    <t>1.3</t>
  </si>
  <si>
    <t>Mobilidade de baixo impacte ambiental</t>
  </si>
  <si>
    <t>Parque para veículos com postos de carregamento elétricos **</t>
  </si>
  <si>
    <t>Lugares de estacionamento para veículos (bicicletas, motociclos, etc) **</t>
  </si>
  <si>
    <t>1.4</t>
  </si>
  <si>
    <t>Materiais de baixo impacte ambiental</t>
  </si>
  <si>
    <t>Aplicação sistemática de materiais com certificação ambiental - baixo impacto ambiental/alto aproveitamento na reciclagem). Acabamentos e elementos construtivos não estruturais - Estimativa &gt;= 30%</t>
  </si>
  <si>
    <t>Aplicação sistemática de materiais com certificação ambiental - baixo impacto ambiental/alto aproveitamento na reciclagem). Acabamentos e elementos construtivos não estruturais - Estimativa &gt;= 15%</t>
  </si>
  <si>
    <t>1.5</t>
  </si>
  <si>
    <t>Recursos hidricos</t>
  </si>
  <si>
    <t>Utilização de equipamentos eficientes (torneiras com redutor; uso de torneiras com sensores; autoclismo de dupla descarga) **</t>
  </si>
  <si>
    <t>Utilização de águas pluviais para consumo secundário **</t>
  </si>
  <si>
    <t>Subtotal</t>
  </si>
  <si>
    <t>2.</t>
  </si>
  <si>
    <t xml:space="preserve">HABITAÇÕES </t>
  </si>
  <si>
    <t>2.1</t>
  </si>
  <si>
    <t>Forma e localização dos compartimentos</t>
  </si>
  <si>
    <t>A organização espacial promove a separação entre zona social e privada (proximidade de sala e cozinha servida por WC) **</t>
  </si>
  <si>
    <t>Os compartimentos têm formas e dimensões regulares que facilitam a sua utilização e a colocação do mobiliário **</t>
  </si>
  <si>
    <t>Os elementos salientes das paredes (e.g., pilares, ductos, equipamentos fixos) não prejudicam a sua utilização e a colocação do mobiliário **</t>
  </si>
  <si>
    <t>2.2</t>
  </si>
  <si>
    <t>Localização dos vãos</t>
  </si>
  <si>
    <t>Paredes opostas</t>
  </si>
  <si>
    <t>Paredes contíguas</t>
  </si>
  <si>
    <t>2.3</t>
  </si>
  <si>
    <t>Iluminação natural</t>
  </si>
  <si>
    <t>Pelo menos 30% dos compartimentos habitáveis com exposição a Sul ou 50% com exposiçao a nascente/sul/poente **</t>
  </si>
  <si>
    <t>Existe iluminação natural em pelo menos uma IS **</t>
  </si>
  <si>
    <t>Existe iluminação natural de espaços de circulação **</t>
  </si>
  <si>
    <t>2.4</t>
  </si>
  <si>
    <t>Tratamento de roupa</t>
  </si>
  <si>
    <t>Estendal em espaço autónomo não contíguo à cozinha (lavandaria)</t>
  </si>
  <si>
    <t>Estendal em espaço autónomo contíguo à cozinha (marquise)</t>
  </si>
  <si>
    <t>2.5</t>
  </si>
  <si>
    <r>
      <t xml:space="preserve">Espaços exteriores de uso comum ou privado </t>
    </r>
    <r>
      <rPr>
        <sz val="11"/>
        <color theme="1"/>
        <rFont val="Calibri Light"/>
        <family val="2"/>
      </rPr>
      <t>(aplica-se áreas médias por fogo)</t>
    </r>
  </si>
  <si>
    <t>Logradouro, terraço ou varanda com área &gt;= 10 m²</t>
  </si>
  <si>
    <t>Logradouro, terraço ou varanda com área &gt;= 4 m²</t>
  </si>
  <si>
    <t>Logradouro, terraço ou varanda com área &gt;= 2,5 m²</t>
  </si>
  <si>
    <t>2.6</t>
  </si>
  <si>
    <t>Arrumos (integrados na fração, aplica-se áreas médias por fogo)</t>
  </si>
  <si>
    <t>Arrumos com área maior que:
1,0m² no T0, 1,5m² no T1, 2,5m² no T2, 3,5m² no T3, 4,0m² no T4, e 4,5m² no T5</t>
  </si>
  <si>
    <t>3.</t>
  </si>
  <si>
    <t xml:space="preserve">CONSTRUÇÃO </t>
  </si>
  <si>
    <t>3.1</t>
  </si>
  <si>
    <t>ELEMENTOS PRIMÁRIOS</t>
  </si>
  <si>
    <t>3.1.1</t>
  </si>
  <si>
    <t>Fundações</t>
  </si>
  <si>
    <t>Projeto baseado em estudo geotécnico ou reabilitação de edifícios sem ampliação</t>
  </si>
  <si>
    <t>3.1.2</t>
  </si>
  <si>
    <t>Estrutura</t>
  </si>
  <si>
    <t>Reticulada de betão armado ou metálica</t>
  </si>
  <si>
    <t xml:space="preserve">Fungiforme (maciça ou aligeirada)     </t>
  </si>
  <si>
    <t>3.1.3</t>
  </si>
  <si>
    <t>Paredes das divisórias interiores dos fogos</t>
  </si>
  <si>
    <t>Alvenaria de tijolo ou bloco com espessura final de 15 cm ou superior</t>
  </si>
  <si>
    <t>Alvenaria em bloco de gesso ou placas de gesso cartonado e espessura final de 10 cm ou superior</t>
  </si>
  <si>
    <t>3.1.4</t>
  </si>
  <si>
    <t>Paredes de separação entre fogos e/ou zonas comuns</t>
  </si>
  <si>
    <t>Alvenaria dupla</t>
  </si>
  <si>
    <t>3.1.5</t>
  </si>
  <si>
    <t>Coberturas</t>
  </si>
  <si>
    <t>Inclinada</t>
  </si>
  <si>
    <t>Plana invertida</t>
  </si>
  <si>
    <t>3.2</t>
  </si>
  <si>
    <t>ELEMENTOS SECUNDÁRIOS</t>
  </si>
  <si>
    <t>3.2.1</t>
  </si>
  <si>
    <t>Vãos exteriores dos fogos caixilharias</t>
  </si>
  <si>
    <t>Alumínio com rutura térmica</t>
  </si>
  <si>
    <t>Alumínio termolacado ou madeira</t>
  </si>
  <si>
    <t>Alumínio anodizado a cor ou em PVC</t>
  </si>
  <si>
    <t>d)</t>
  </si>
  <si>
    <t>Sistema oscilobatente **</t>
  </si>
  <si>
    <t>3.2.2</t>
  </si>
  <si>
    <t>Elementos de proteção dos vãos exteriores</t>
  </si>
  <si>
    <t>Portadas e Persianas exteriores em madeira/alumínio</t>
  </si>
  <si>
    <t>Estores de enrolar em alumínio</t>
  </si>
  <si>
    <t>Persianas exteriores ou estores de enrolar em PVC</t>
  </si>
  <si>
    <t>Persianas ou portadas interiores</t>
  </si>
  <si>
    <t>e)</t>
  </si>
  <si>
    <t>Persianas ou estores com isolamento térmico integrado **</t>
  </si>
  <si>
    <t>f)</t>
  </si>
  <si>
    <t>Palas / lajes sombreadoras nos vãos orientados a Sul com profundidade mínima de 0,60 m **</t>
  </si>
  <si>
    <t>3.2.3</t>
  </si>
  <si>
    <t>Portas de patim ou de edifício unifamiliar</t>
  </si>
  <si>
    <t>Madeira maciça / contraplacado maciço</t>
  </si>
  <si>
    <t>Alumínio termolacado, ferro ou aço, régua perimetral em madeira e interior alveolado, alumínio anodizado colorido ou PVC</t>
  </si>
  <si>
    <t>Sistema contra intrusão (porta blindada e fechadura de segurança) **</t>
  </si>
  <si>
    <t>3.2.4</t>
  </si>
  <si>
    <t>Roupeiros</t>
  </si>
  <si>
    <t>Roupeiros fixos nos quartos **</t>
  </si>
  <si>
    <t>Roupeiros fixos nos espaços de circulação **</t>
  </si>
  <si>
    <t>CONSTRUÇÃO  (continuação)</t>
  </si>
  <si>
    <t>3.3</t>
  </si>
  <si>
    <t>ACABAMENTOS</t>
  </si>
  <si>
    <t>3.3.1</t>
  </si>
  <si>
    <t>Revestimento exterior em paredes</t>
  </si>
  <si>
    <t>Fachada ventilada com revestimento de pedra, metálico multicamada ou derivado de madeira, ou outros materiais com certificação de durabilidade &gt;=10 anos</t>
  </si>
  <si>
    <t>Tijolo maciço, bloco à vista ou metálico (chapa de alumínio lacada), ou outros materiais com certificação de durabilidade &gt;=10 anos</t>
  </si>
  <si>
    <t>Azulejo, ladrilho cerâmico ou ETICS</t>
  </si>
  <si>
    <t>Tradicional de ligantes hidráulicos com pintura de qualidade superior</t>
  </si>
  <si>
    <t>Monomassas ou barramento sobre reboco</t>
  </si>
  <si>
    <t>3.3.2</t>
  </si>
  <si>
    <t>Revestimento interior em paredes e tetos</t>
  </si>
  <si>
    <t>3.3.2.1</t>
  </si>
  <si>
    <t>Zonas secas dos fogos</t>
  </si>
  <si>
    <t>Tradicional de ligantes hidráulicos acabado em estuque de gesso</t>
  </si>
  <si>
    <t xml:space="preserve">Estuques sintéticos ou gessos projetados </t>
  </si>
  <si>
    <t>Painéis de gesso cartonado</t>
  </si>
  <si>
    <t>3.3.2.2</t>
  </si>
  <si>
    <t>Zonas húmidas dos fogos</t>
  </si>
  <si>
    <t xml:space="preserve">Pedra ou revestimentos cerâmicos até ao teto </t>
  </si>
  <si>
    <t>Pedra ou revestimentos cerâmicos até à verga da porta</t>
  </si>
  <si>
    <t>3.3.2.3</t>
  </si>
  <si>
    <t>Revestimento em paredes de caixas de escada e patamares comuns</t>
  </si>
  <si>
    <t xml:space="preserve">Barramento à base de polímeros sintéticos (em emulsão aquosa), com cor incorporada e elevada resistência à abrasão </t>
  </si>
  <si>
    <t>Mosaico cerâmico</t>
  </si>
  <si>
    <t>3.3.3</t>
  </si>
  <si>
    <t>Revestimento interior de pisos e rodapés</t>
  </si>
  <si>
    <t>3.3.3.1</t>
  </si>
  <si>
    <t>Tacos de madeira ou soalho flutuante com classificação AC 4, AC5 ou AC6, ou outros materiais com certificação de durabilidade &gt;=10 anos</t>
  </si>
  <si>
    <t>Cortiça, piso de madeira com camada superior em madeira natural não inferior a 2,5 mm, ou outros materiais com certificação de durabilidade &gt;=5 anos</t>
  </si>
  <si>
    <t>Mosaico cerâmico, grés ou soalho flutuante  com classificação inferior AC4</t>
  </si>
  <si>
    <t>3.3.3.2</t>
  </si>
  <si>
    <t>Pedra, ou outros materiais com certificação de durabilidade &gt;=10 anos</t>
  </si>
  <si>
    <t>Mosaico de grés, ou outros materiais com certificação de durabilidade &gt;=10 anos</t>
  </si>
  <si>
    <t>3.3.3.3</t>
  </si>
  <si>
    <r>
      <t xml:space="preserve">Escadas e patamares dos espaços comuns </t>
    </r>
    <r>
      <rPr>
        <sz val="11"/>
        <color theme="1"/>
        <rFont val="Calibri Light"/>
        <family val="2"/>
      </rPr>
      <t>*</t>
    </r>
  </si>
  <si>
    <t>Pedra ou madeira</t>
  </si>
  <si>
    <t>Marmorite, mosaico cerâmico ou de grés</t>
  </si>
  <si>
    <t>3.4</t>
  </si>
  <si>
    <t>EQUIPAMENTO DAS HABITAÇÕES</t>
  </si>
  <si>
    <t>3.4.1</t>
  </si>
  <si>
    <t>Armários de cozinha</t>
  </si>
  <si>
    <t>Bancada com extensão maior que 2,20 m (inclui bancadas de trabalho e lava-louça)</t>
  </si>
  <si>
    <t>Armários superiores com extensão maior que 1,20 m</t>
  </si>
  <si>
    <t>Tampo de bancada em pedra ou derivado **</t>
  </si>
  <si>
    <t>3.4.2</t>
  </si>
  <si>
    <t>Equipamentos de cozinha</t>
  </si>
  <si>
    <t>Fogão (ou placa e forno) **</t>
  </si>
  <si>
    <t>Frigorifico **</t>
  </si>
  <si>
    <t>Máquina de lavar louça **</t>
  </si>
  <si>
    <t>Equipamento para aquecimento de águas domésticas (esquentador, cilindro ou caldeira) **</t>
  </si>
  <si>
    <t>3.5</t>
  </si>
  <si>
    <t>INSTALAÇÕES</t>
  </si>
  <si>
    <t>3.5.1</t>
  </si>
  <si>
    <t>Instalações de água</t>
  </si>
  <si>
    <t>Tubagem multicamada ou cobre</t>
  </si>
  <si>
    <t>Tubagem em polipropileno copolímero (PP-R) ou aço inox</t>
  </si>
  <si>
    <t>Rede com retorno **</t>
  </si>
  <si>
    <t>3.5.2</t>
  </si>
  <si>
    <t>Instalação de esgoto doméstico</t>
  </si>
  <si>
    <t>Tubagem acessível</t>
  </si>
  <si>
    <t>3.5.3</t>
  </si>
  <si>
    <t>Ventilação</t>
  </si>
  <si>
    <t>Ventilação mecânica</t>
  </si>
  <si>
    <t xml:space="preserve">Ventilação natural conjunta </t>
  </si>
  <si>
    <t>Ventilação natural separada, através de vão na parede exterior ou conduta de ventilação individual</t>
  </si>
  <si>
    <t>Ventilação reforçada por sistema de extração na cobertura com apoio de ventilador estático-mecânico **</t>
  </si>
  <si>
    <t>3.5.4</t>
  </si>
  <si>
    <t>Instalações especiais *</t>
  </si>
  <si>
    <t>Rede de águas integrando grupo hidropressor **</t>
  </si>
  <si>
    <t>Rede de águas integrando depósito **</t>
  </si>
  <si>
    <t>Pré-instalação para aquecimento central ou equipamento para aquecimento **</t>
  </si>
  <si>
    <t>Classificação = 0,1 x [Total da pontuação (1)+(2)+(3)]</t>
  </si>
  <si>
    <t>O projetista: __________________________________________________    Data:            /          /</t>
  </si>
  <si>
    <t>AVALIAÇÃO DO COEFICIENTE OPERACIONAL DE
EMPREENDIMENTOS DE HABITAÇÃO DE CUSTO CONTROLADO</t>
  </si>
  <si>
    <t>Caraterísticas do Terreno (pontuação comulativa)</t>
  </si>
  <si>
    <t>A configuração do lote é irregular e apresenta um declive com desnivel superior a 1 piso</t>
  </si>
  <si>
    <t>A configuração do lote é irregular</t>
  </si>
  <si>
    <t>Localização no Tecido Urbano</t>
  </si>
  <si>
    <t>O empreendimento está inserido numa ARU em vigor</t>
  </si>
  <si>
    <t>O empreendimento desenvolve-se na continuidade de zona urbana</t>
  </si>
  <si>
    <t>O empreendimento desenvolve-se em zona de expansão urbana</t>
  </si>
  <si>
    <t>Dimensão do Empreendimento</t>
  </si>
  <si>
    <t>Até 8 fogos</t>
  </si>
  <si>
    <t>de 9 a 30 fogos</t>
  </si>
  <si>
    <t>de 31 a 80 fogos</t>
  </si>
  <si>
    <t>Mais de 80 fogos</t>
  </si>
  <si>
    <t>Tipo de Edifício</t>
  </si>
  <si>
    <t>Unifamiliar ou multifamiliar até 2 pisos</t>
  </si>
  <si>
    <t>Multifamiliar com 2 a 4 pisos</t>
  </si>
  <si>
    <t>Multifamiliar de 5 a 8 pisos</t>
  </si>
  <si>
    <t>Multifamiliar com mais de 8 pisos</t>
  </si>
  <si>
    <t>Dimensão Média das Habitações</t>
  </si>
  <si>
    <t>Área média até 72 m2</t>
  </si>
  <si>
    <t>Área média entre 72 e 94 m2</t>
  </si>
  <si>
    <t>Área média entre 94 e 116 m2</t>
  </si>
  <si>
    <t>Mais de 116m2</t>
  </si>
  <si>
    <t>Nível de Qualidade</t>
  </si>
  <si>
    <t>Características dos edifícios, das habitações e da construção</t>
  </si>
  <si>
    <t>COEFICIENTE OPERACIONAL</t>
  </si>
  <si>
    <t>O projetista: __________________________________________________    Data:           /          /</t>
  </si>
  <si>
    <t>Artigo Matricial conforme caderneta predial</t>
  </si>
  <si>
    <t>Descrição Conservatória do Registo Predial</t>
  </si>
  <si>
    <t>Publicitação</t>
  </si>
  <si>
    <t>Certificações Energéticas</t>
  </si>
  <si>
    <t>Valores sem IVA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</si>
  <si>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</si>
  <si>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</si>
  <si>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</si>
  <si>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</si>
  <si>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</si>
  <si>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</si>
  <si>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</si>
  <si>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</si>
  <si>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</si>
  <si>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</si>
  <si>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</si>
  <si>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</si>
  <si>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</si>
  <si>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</si>
  <si>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</si>
  <si>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</si>
  <si>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</si>
  <si>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</si>
  <si>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</si>
  <si>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</si>
  <si>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</si>
  <si>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</si>
  <si>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</si>
  <si>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</si>
  <si>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</si>
  <si>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</si>
  <si>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</si>
  <si>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</si>
  <si>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</si>
  <si>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</si>
  <si>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</si>
  <si>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</si>
  <si>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</si>
  <si>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</si>
  <si>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</si>
  <si>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</si>
  <si>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</si>
  <si>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</si>
  <si>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</si>
  <si>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</si>
  <si>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</si>
  <si>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</si>
  <si>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</si>
  <si>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</si>
  <si>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</si>
  <si>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</si>
  <si>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</si>
  <si>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</si>
  <si>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</si>
  <si>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</si>
  <si>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</si>
  <si>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</si>
  <si>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</si>
  <si>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</si>
  <si>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</si>
  <si>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</si>
  <si>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</si>
  <si>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</si>
  <si>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</si>
  <si>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</si>
  <si>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</si>
  <si>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</si>
  <si>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</si>
  <si>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</si>
  <si>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</si>
  <si>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</si>
  <si>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</si>
  <si>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</si>
  <si>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</si>
  <si>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</si>
  <si>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</si>
  <si>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</si>
  <si>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</si>
  <si>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</si>
  <si>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</si>
  <si>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</si>
  <si>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</si>
  <si>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</si>
  <si>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</si>
  <si>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</si>
  <si>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</si>
  <si>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</si>
  <si>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</si>
  <si>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</si>
  <si>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</si>
  <si>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</si>
  <si>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</si>
  <si>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</si>
  <si>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</si>
  <si>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</si>
  <si>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</si>
  <si>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</si>
  <si>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</si>
  <si>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</si>
  <si>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</si>
  <si>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</si>
  <si>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</si>
  <si>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</si>
  <si>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</si>
  <si>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</si>
  <si>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</si>
  <si>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</si>
  <si>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</si>
  <si>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</si>
  <si>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</si>
  <si>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</si>
  <si>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</si>
  <si>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</si>
  <si>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</si>
  <si>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</si>
  <si>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</si>
  <si>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</si>
  <si>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</si>
  <si>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</si>
  <si>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</si>
  <si>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</si>
  <si>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Registos</t>
  </si>
  <si>
    <t>Código Postal</t>
  </si>
  <si>
    <t>Identificação prédio ou fração (conforme propriedade horizontal ou desginação que permita a identificação)</t>
  </si>
  <si>
    <t>Unidade residencial</t>
  </si>
  <si>
    <t>FORMULÁRIO DE CANDIDATURA PLANO DE RECUPERAÇÃO E RESILIÊNCIA</t>
  </si>
  <si>
    <t>Coeficiente localização do IMI (consultar link acima)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</si>
  <si>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</si>
  <si>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</si>
  <si>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</si>
  <si>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</si>
  <si>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</si>
  <si>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</si>
  <si>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</si>
  <si>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</si>
  <si>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</si>
  <si>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</si>
  <si>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</si>
  <si>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</si>
  <si>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</si>
  <si>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</si>
  <si>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</si>
  <si>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</si>
  <si>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</si>
  <si>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</si>
  <si>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</si>
  <si>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</si>
  <si>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</si>
  <si>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</si>
  <si>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</si>
  <si>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</si>
  <si>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</si>
  <si>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</si>
  <si>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</si>
  <si>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</si>
  <si>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</si>
  <si>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</si>
  <si>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</si>
  <si>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</si>
  <si>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</si>
  <si>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</si>
  <si>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Identificação prédio ou fração (conforme propriedade horizontal ou designação que permita a identificação)</t>
  </si>
  <si>
    <t>Trabalhos e fornecimentos com acessibilidades e de sustentabilidade ambiental</t>
  </si>
  <si>
    <t>Código da freguesia</t>
  </si>
  <si>
    <t>Morada (designação e n.º de polícia)</t>
  </si>
  <si>
    <t>Indicação se cumpre os requisitos gerais de acesso a financiamento PRR (apenas se a resposta for "Sim", a todas as questões)</t>
  </si>
  <si>
    <t>Verificação pelo município dos requisitos nos termos do número 3.3.2</t>
  </si>
  <si>
    <t>Fase em que é obrigatória a apresentação dos elementos.</t>
  </si>
  <si>
    <t>Fundamentação</t>
  </si>
  <si>
    <t>REQUISITO PROCESSUAL</t>
  </si>
  <si>
    <t>CONSTRUÇÃO E REABILITAÇÃO</t>
  </si>
  <si>
    <t>CR6.</t>
  </si>
  <si>
    <t>Contrato de empreitada e visto do Tribunal de Contas (se sujeito a visto); Em caso de aplicação de dispensa de redução a escrito do contrato de empreitada (alínea d) art.º 95 do CCP) - proposta/orçamento</t>
  </si>
  <si>
    <t>CR5.</t>
  </si>
  <si>
    <t>Cronograma de execução física e financeira do investimento compatível com a consignação dos trabalhos físicos no prazo máximo de 1 ano após notificação do IHRU da aprovação do financiamento e com a conclusão das obras até 31 de março de 2026, contendo indicadores de realização e de resultado que permitam monitorizar a execução da operação e o cumprimento dos resultados previstos.</t>
  </si>
  <si>
    <t>CR4.</t>
  </si>
  <si>
    <t>Programa preliminar ou, no caso de não haver lugar a este, declaração da entidade beneficiária, demonstrando que estão asseguradas as condições para o cumprimento dos requisitos de melhoria do desempenho energético nas obras de reabilitação e, no caso de construção, do cumprimento do requisito de eficiência energética e de procura de energia primária inferior em, pelo menos, 20 % ao requisito NZEB, bem como da correspondente certificação.</t>
  </si>
  <si>
    <t>CR3.</t>
  </si>
  <si>
    <t>Dispensável caso a versão final do projeto já tenha sido submetida ao IHRU para efeito de homologação no regime de Habitação a Custos Controlados. Nesse caso, indicar apenas a data e a referência do ofício que acompanhou o projeto a considerar.</t>
  </si>
  <si>
    <t xml:space="preserve">Projeto de arquitectura (Nos casos construção ou reabilitação caso as áreas brutas habitacionais sejam novas ou alteradas. Deverá incluir lista de fogos, tipologias e áreas brutas habitacionais respetivas; as peças desenhadas deverão estar em formato digital dwf ou dwg.) </t>
  </si>
  <si>
    <t>CR2.</t>
  </si>
  <si>
    <t>CR1.</t>
  </si>
  <si>
    <t>Construção ou Reabilitação</t>
  </si>
  <si>
    <t>CR.</t>
  </si>
  <si>
    <t>AQUISIÇÃO DE TERRENOS, EDIFÍCIOS OU FRAÇÕES</t>
  </si>
  <si>
    <t>AQ1.</t>
  </si>
  <si>
    <t>AQ.</t>
  </si>
  <si>
    <t>TODAS AS SOLUÇÕES HABITACIONAIS</t>
  </si>
  <si>
    <t>Um ficheiro pdf para cada CPU nomeado com número do artigo matricial e fração a que respeita.</t>
  </si>
  <si>
    <t>REQUISITO PROCESSUAL
(DL37/2018 art. 14.º na redação atual) 
P230/2018 art.º 9.º 1. d), na redação atual</t>
  </si>
  <si>
    <t>AVISO DE PUBLICITAÇÃO
N.º 1-RE-CO2-i01/2021 2.1. Anexo 2 e)</t>
  </si>
  <si>
    <t>Pode ser remetido após comunicação da aprovação da candidatura.</t>
  </si>
  <si>
    <t>Identificação da conta bancária para efeito da transferência dos apoios através do IBAN e comprovativo de titularidade.</t>
  </si>
  <si>
    <t>Comprovativo de autorização de consulta da situação contributiva na Segurança Social</t>
  </si>
  <si>
    <t>Identificação do representante da entidade beneficiária para efeito da contratação do apoio e respetivo documento habilitante.</t>
  </si>
  <si>
    <t>2.5.</t>
  </si>
  <si>
    <t>REQUISITO PROCESSUAL
(DL37/2018 art.º 26.º c), na redaçao atua)</t>
  </si>
  <si>
    <t>Credencial Cooperativa emitida pela CASES - Cooperativa António Sérgio para a Economia Social (aplicável a cooperativas de habitação e construção)</t>
  </si>
  <si>
    <t>2.4.</t>
  </si>
  <si>
    <t>Declaração de reconhecimento do interesse público emitida pela entidade competente (aplicável a Pessoas coletivas de reconhecido interesse público)</t>
  </si>
  <si>
    <t>2.3.</t>
  </si>
  <si>
    <t>Declaração de utilidade pública ou respetivo despacho publicado no Diário da República (II Série) (aplicável a Pessoas coletivas de utilidade pública administrativa)</t>
  </si>
  <si>
    <t>2.2.</t>
  </si>
  <si>
    <t>REQUISITO PROCESSUAL
(DL37/2018 art.º 26.º c) , na redaçao atual)
P230/2018 art.º 9.º 1. b)</t>
  </si>
  <si>
    <t>Elementos de identificação da entidade (NIF, NIPC, código da certidão permanente e estatutos)</t>
  </si>
  <si>
    <t>2.1.</t>
  </si>
  <si>
    <t>Identificação da entidade beneficiária</t>
  </si>
  <si>
    <t>1.2.</t>
  </si>
  <si>
    <t>1.1.</t>
  </si>
  <si>
    <t>OBSERVAÇÕES</t>
  </si>
  <si>
    <t>ENQUADRAMENTO LEGAL</t>
  </si>
  <si>
    <t>N.º</t>
  </si>
  <si>
    <t>âmbito de aplicação</t>
  </si>
  <si>
    <t>Não dispensa a consulta da legislação aplicável. O IHRU poderá solicitar informações ou elementos complementares, 
de acordo com o estabelecido no art.º 6.º n.º 5 da Portaria n.º 230/2018, na sua redação atual.</t>
  </si>
  <si>
    <t>Em falta</t>
  </si>
  <si>
    <t>Comprovativo de autorização de consulta da situação tributária na AT, ou autorização de consulta ao IHRU (NIF 501460888)</t>
  </si>
  <si>
    <t>Logo que disponível, no limite até 90 dias após conclusão da obra ou aquisição</t>
  </si>
  <si>
    <t>Até ao 1º desembolso</t>
  </si>
  <si>
    <t>Com o assinatura do contrato</t>
  </si>
  <si>
    <t xml:space="preserve">Declara-se que a presente candidatura  cumpre os requisitos do Aviso, assim como os requisitos legais conforme Anexo 1 - Requisitos legais)
</t>
  </si>
  <si>
    <t>ANEXO II - Identificação dos fogos objeto do financiamento</t>
  </si>
  <si>
    <r>
      <t xml:space="preserve">ANEXO III - Estrutura de custos do pedido de financiamento (apenas despesas elegíveis referentes aos fogos - </t>
    </r>
    <r>
      <rPr>
        <b/>
        <sz val="12"/>
        <color rgb="FFFF0000"/>
        <rFont val="Calibri Light"/>
        <family val="2"/>
        <scheme val="major"/>
      </rPr>
      <t>valores sem IVA</t>
    </r>
    <r>
      <rPr>
        <b/>
        <sz val="12"/>
        <color theme="1"/>
        <rFont val="Calibri Light"/>
        <family val="2"/>
        <scheme val="major"/>
      </rPr>
      <t>)</t>
    </r>
  </si>
  <si>
    <t xml:space="preserve">ANEXO I  - REQUISITOS LEGAIS </t>
  </si>
  <si>
    <t>ANEXO I - Requisitos Legais</t>
  </si>
  <si>
    <t>Preço de aquisição</t>
  </si>
  <si>
    <r>
      <t xml:space="preserve">Elementos de instrução </t>
    </r>
    <r>
      <rPr>
        <b/>
        <i/>
        <u/>
        <sz val="11"/>
        <color theme="1"/>
        <rFont val="Calibri Light"/>
        <family val="2"/>
        <scheme val="major"/>
      </rPr>
      <t>necessários à Formalização da Candidatura</t>
    </r>
  </si>
  <si>
    <r>
      <t xml:space="preserve">ANEXO III - Estrutura de custos do pedido de financiamento (apenas despesas elegíveis - </t>
    </r>
    <r>
      <rPr>
        <b/>
        <i/>
        <sz val="11"/>
        <color rgb="FFFF0000"/>
        <rFont val="Calibri Light"/>
        <family val="2"/>
        <scheme val="major"/>
      </rPr>
      <t>valores sem IVA</t>
    </r>
    <r>
      <rPr>
        <i/>
        <sz val="11"/>
        <color theme="1"/>
        <rFont val="Calibri Light"/>
        <family val="2"/>
        <scheme val="major"/>
      </rPr>
      <t>)</t>
    </r>
  </si>
  <si>
    <t xml:space="preserve">Conclusão sobre os requisitos gerais de acesso ao PRR - </t>
  </si>
  <si>
    <t>Com a submissão da candidatura</t>
  </si>
  <si>
    <t>Minuta: DecObrigacoesPRR.docx</t>
  </si>
  <si>
    <t>Preenchimento do Anexo III do formulário de candidatura.</t>
  </si>
  <si>
    <t>Um ficheiro pdf para cada CRP nomeado com número do artigo matricial e fração a que respeita, conforme aplicável.</t>
  </si>
  <si>
    <t>Fase</t>
  </si>
  <si>
    <t>Verificação pelo município</t>
  </si>
  <si>
    <t>Entregue e verificado pelo município</t>
  </si>
  <si>
    <t>Atos Notariais com aquisição</t>
  </si>
  <si>
    <t>Empreitadas</t>
  </si>
  <si>
    <t>Tipo de procedimento de contratação pública da empreitada</t>
  </si>
  <si>
    <t>Custos referentes a aquisição</t>
  </si>
  <si>
    <t>Outros registos</t>
  </si>
  <si>
    <t>Custos de obras e conexos com as obras</t>
  </si>
  <si>
    <t>Outros custos</t>
  </si>
  <si>
    <t>Segurança em Obra</t>
  </si>
  <si>
    <t>Investimento RE-C02-i02 - Bolsa Nacional de Alojamento Urgente e Temporário</t>
  </si>
  <si>
    <t>Área bruta privativa habitação conforme caderneta predial (m²)</t>
  </si>
  <si>
    <t>preencher apenas nas soluções que envolvam obras
Áreas brutas de construção, conforme aplicável  (m²)</t>
  </si>
  <si>
    <t>Caraterização das habitações</t>
  </si>
  <si>
    <t>Soluções</t>
  </si>
  <si>
    <t>Aquisição de imóveis</t>
  </si>
  <si>
    <t>Aquisição e reabilitação de imóveis</t>
  </si>
  <si>
    <t>Reabilitação de imóveis</t>
  </si>
  <si>
    <t>Construção de imóveis</t>
  </si>
  <si>
    <t>BENEFICIÁRIOS FINAIS</t>
  </si>
  <si>
    <t>DGTF</t>
  </si>
  <si>
    <t>Município</t>
  </si>
  <si>
    <t>Associações de municípios</t>
  </si>
  <si>
    <t>Empresa pública</t>
  </si>
  <si>
    <t>Entidade públicas empresarial</t>
  </si>
  <si>
    <t>Institutos público</t>
  </si>
  <si>
    <t>Empresas municipal</t>
  </si>
  <si>
    <t>Misericórdia</t>
  </si>
  <si>
    <t>Instituição particular de solidariedade social</t>
  </si>
  <si>
    <t>Cooperativas de habitação e construção</t>
  </si>
  <si>
    <t>Pessoa coletiva de direito público ou privado de utilidade pública administrativa ou de reconhecido interesse público</t>
  </si>
  <si>
    <t>Entidade gestora de casas de abrigo e respostas de acolhimento para requerentes e beneficiários de proteção internaciona</t>
  </si>
  <si>
    <t>ENTIDADE PARCEIRA 1</t>
  </si>
  <si>
    <t>ENTIDADE PARCEIRA 2</t>
  </si>
  <si>
    <t>ENTIDADE PARCEIRA 3</t>
  </si>
  <si>
    <t>ENTIDADE PARCEIRA 4</t>
  </si>
  <si>
    <t>ENTIDADE PARCEIRA 5</t>
  </si>
  <si>
    <t>ENTIDADE PARCEIRA 6</t>
  </si>
  <si>
    <t>Número de alojamentos:</t>
  </si>
  <si>
    <t xml:space="preserve">Lugar de estacionamento </t>
  </si>
  <si>
    <t>Boxe de estacionamento</t>
  </si>
  <si>
    <t>Garagem individual</t>
  </si>
  <si>
    <t>Arrecadação</t>
  </si>
  <si>
    <t xml:space="preserve">2) Os investimentos terem início a partir da data de publicação do presente Aviso, considerando-se para o  efeito, consoante o caso, a data do contrato de aquisição ou do contrato de empreitada, sem prejuízo do previsto em 3.4 do aviso n.º 2/CO2‐i02/2021? </t>
  </si>
  <si>
    <t>Resposta Sim/Não</t>
  </si>
  <si>
    <t>Sim</t>
  </si>
  <si>
    <t>Não</t>
  </si>
  <si>
    <t>4) A operação encontra-se numa das fases definidas no requisito 4 do aviso n.º 2/CO2‐i02/2021?</t>
  </si>
  <si>
    <t>5) O financiamento com verbas do PRR não cobre os mesmos custos apoiados por outros programas e instrumentos nacionais ou da União Europeia, conforme resulta da aplicação conjugada do artigo 9.º do Regulamento (EU) 2021/241 e do artigo 21.º do Decreto-Lei n.º 37/2018, sem prejuízo de poderem ser objeto desses apoios outros custos do mesmo investimento não abrangidos pelo financiamento do Investimento?</t>
  </si>
  <si>
    <t>6) O cronograma de execução física e financeira do investimento é compatível com a consignação dos trabalhos físicos no prazo máximo de 1 ano após notificação do IHRU da aprovação do financiamento e com o auto de receção provisória das obras até 30 de junho de 2026?</t>
  </si>
  <si>
    <t>6.1) Data prevista de consignação?</t>
  </si>
  <si>
    <t>6.2) Data prevista de conclusão:</t>
  </si>
  <si>
    <t>NQ e CO - Para soluções que envolvam obras com custos elegíveis superiores a 1.000 euros/m2</t>
  </si>
  <si>
    <t>ANEXO IV - Identificação das entidades parceiras</t>
  </si>
  <si>
    <t>3) O plano de execução do investimento a financiar ser compatível com a entrega dos correspondentes alojamentos ao BF até 30 de junho de 2026? 
 Considerando-se para o efeito, consoante a solução, a data relativa a:
  3.1) Auto de receção provisória das obras pelo BF, nos casos de construção, reabilitação ou aquisição e reabilitação;
  3.2)  Celebração do contrato de compra e venda pelo BF, no caso de aquisição.</t>
  </si>
  <si>
    <t>8) Confirmo o cumprimento do Princípio de “NÃO PREJUDICAR SIGNIFICATIVAMENTE", nos termos do ponto 1.2 do aviso n.º 2/CO2‐i02/2021?</t>
  </si>
  <si>
    <t>Estimativa dos montantes globais de investimento necessários e do valor das correspondentes despesas elegíveis nos termos do ponto 3.1. Despesas Elegíveis do Aviso de Publicitação N.º 2/CO2‐i02/2021.</t>
  </si>
  <si>
    <t>Caderneta Predial Urbana respeitante aos terrenos a adquirir ou edificar, edifícios e/ou frações a reabilitar, conforme aplicável</t>
  </si>
  <si>
    <t>Certidão de Teor da Conservatória de Registo Predial (ou código da certidão permanente) dos terrenos a adquirir ou edificar, edifícios e/ou frações a reabilitar, conforme aplicável</t>
  </si>
  <si>
    <t>Contrato promessa de compra e venda (CPCV) ou comprovativo da decisão do orgão competente da entidade beneficiária sobre a aquisição.</t>
  </si>
  <si>
    <t>DL37/2018 art.º 22.º 2. AVISO DE PUBLICITAÇÃO
N.º 2/CO2‐i02/2021</t>
  </si>
  <si>
    <t>Aquisição</t>
  </si>
  <si>
    <t>AVISO DE PUBLICITAÇÃO N.º 2/CO2‐i02/2021</t>
  </si>
  <si>
    <t>Comprovativo de contratatação do projeto</t>
  </si>
  <si>
    <t>Tipo de procedimento de contratação da empreitadas para as soluções que envolvam obra</t>
  </si>
  <si>
    <t>Declaração referente ao cumprimento das obrigações principais de acordo com o Aviso N.º 1-RE-CO2-i01/2021 - Anexo 2 c).</t>
  </si>
  <si>
    <t>Declaração referente ao cumprimento das obrigações principais de acordo com o Aviso N.º 1-RE-CO2-i01/2021 - Anexo 2 d).</t>
  </si>
  <si>
    <t>1.3.</t>
  </si>
  <si>
    <t>1.4.</t>
  </si>
  <si>
    <t>1.5.</t>
  </si>
  <si>
    <t>1.6.</t>
  </si>
  <si>
    <t>1.7.</t>
  </si>
  <si>
    <t>1.8.</t>
  </si>
  <si>
    <t>Documentos instrutórios</t>
  </si>
  <si>
    <t>Data e assinatura do responsável</t>
  </si>
  <si>
    <t>1) A operação ser relativa a soluções de alojamento a submeter a parecer favorável do ISS, I.P.?</t>
  </si>
  <si>
    <t>7) Confirma-se a disponibildiade para que os imóveis objeto do financiamento com verbas do PRR sejam integradosna BNAUT?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</si>
</sst>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yyyy/mm/dd;@"/>
    <numFmt numFmtId="166" formatCode="0.0"/>
    <numFmt numFmtId="167" formatCode="####\-###"/>
  </numFmts>
  <fonts count="92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theme="1"/>
      <name val="Calibri Light"/>
      <family val="2"/>
    </font>
    <font>
      <sz val="10"/>
      <color indexed="8"/>
      <name val="MS Sans Serif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sz val="8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 Light"/>
      <family val="2"/>
    </font>
    <font>
      <b/>
      <sz val="14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</font>
    <font>
      <b/>
      <sz val="12"/>
      <color theme="1"/>
      <name val="Calibri Light"/>
      <family val="2"/>
      <scheme val="major"/>
    </font>
    <font>
      <sz val="11"/>
      <color rgb="FF000000"/>
      <name val="Calibri"/>
      <family val="2"/>
    </font>
    <font>
      <sz val="10"/>
      <color rgb="FF000000"/>
      <name val="Arial1"/>
    </font>
    <font>
      <sz val="10"/>
      <color theme="1"/>
      <name val="Calibri Light"/>
      <family val="2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 Light"/>
      <family val="2"/>
      <scheme val="major"/>
    </font>
    <font>
      <sz val="9"/>
      <color theme="1" tint="0.34998626667073579"/>
      <name val="Calibri Light"/>
      <family val="2"/>
      <scheme val="major"/>
    </font>
    <font>
      <b/>
      <sz val="12"/>
      <color theme="1"/>
      <name val="Calibri Light"/>
      <family val="2"/>
    </font>
    <font>
      <b/>
      <sz val="12"/>
      <color rgb="FF0070C0"/>
      <name val="Calibri Light"/>
      <family val="2"/>
    </font>
    <font>
      <i/>
      <u/>
      <sz val="10"/>
      <color theme="10"/>
      <name val="Calibri Light"/>
      <family val="2"/>
    </font>
    <font>
      <sz val="10"/>
      <color indexed="8"/>
      <name val="MS Sans Serif"/>
      <family val="2"/>
    </font>
    <font>
      <sz val="5"/>
      <color theme="1"/>
      <name val="Calibri Light"/>
      <family val="2"/>
      <scheme val="major"/>
    </font>
    <font>
      <b/>
      <sz val="5"/>
      <color theme="1"/>
      <name val="Calibri Light"/>
      <family val="2"/>
      <scheme val="major"/>
    </font>
    <font>
      <sz val="5"/>
      <color theme="1" tint="0.34998626667073579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name val="Arial"/>
      <family val="2"/>
    </font>
    <font>
      <sz val="10"/>
      <name val="Arial"/>
      <family val="2"/>
    </font>
    <font>
      <i/>
      <sz val="11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2"/>
      <color theme="1"/>
      <name val="Wingdings"/>
      <charset val="2"/>
    </font>
    <font>
      <b/>
      <sz val="11"/>
      <color theme="1"/>
      <name val="Calibri"/>
      <family val="2"/>
    </font>
    <font>
      <b/>
      <sz val="10"/>
      <color theme="1"/>
      <name val="Calibri Light"/>
      <family val="2"/>
    </font>
    <font>
      <sz val="10"/>
      <color theme="1"/>
      <name val="Calibri"/>
      <family val="2"/>
    </font>
    <font>
      <b/>
      <sz val="10"/>
      <color rgb="FF0070C0"/>
      <name val="Calibri Light"/>
      <family val="2"/>
    </font>
    <font>
      <sz val="12"/>
      <color theme="1"/>
      <name val="Calibri Light"/>
      <family val="2"/>
    </font>
    <font>
      <sz val="11"/>
      <color theme="1"/>
      <name val="Wingdings"/>
      <charset val="2"/>
    </font>
    <font>
      <i/>
      <u/>
      <sz val="10"/>
      <color theme="1"/>
      <name val="Calibri Light"/>
      <family val="2"/>
      <scheme val="major"/>
    </font>
    <font>
      <b/>
      <i/>
      <sz val="10"/>
      <color theme="1"/>
      <name val="Calibri Light"/>
      <family val="2"/>
      <scheme val="major"/>
    </font>
    <font>
      <sz val="2"/>
      <color theme="1"/>
      <name val="Calibri Light"/>
      <family val="2"/>
    </font>
    <font>
      <sz val="2"/>
      <color theme="1"/>
      <name val="Calibri"/>
      <family val="2"/>
      <scheme val="minor"/>
    </font>
    <font>
      <i/>
      <u/>
      <sz val="10"/>
      <color theme="1"/>
      <name val="Calibri Light"/>
      <family val="2"/>
    </font>
    <font>
      <sz val="2"/>
      <color theme="1"/>
      <name val="Wingdings"/>
      <charset val="2"/>
    </font>
    <font>
      <b/>
      <sz val="2"/>
      <color theme="1"/>
      <name val="Calibri Light"/>
      <family val="2"/>
    </font>
    <font>
      <sz val="11"/>
      <color theme="1"/>
      <name val="Calibri"/>
      <family val="2"/>
    </font>
    <font>
      <sz val="2"/>
      <color theme="1"/>
      <name val="Calibri"/>
      <family val="2"/>
    </font>
    <font>
      <b/>
      <sz val="10"/>
      <color theme="1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i/>
      <sz val="14"/>
      <color theme="1"/>
      <name val="Calibri Light"/>
      <family val="2"/>
      <scheme val="major"/>
    </font>
    <font>
      <sz val="10"/>
      <color theme="4"/>
      <name val="Calibri Light"/>
      <family val="2"/>
      <scheme val="major"/>
    </font>
    <font>
      <b/>
      <sz val="11"/>
      <color theme="4"/>
      <name val="Calibri Light"/>
      <family val="2"/>
      <scheme val="major"/>
    </font>
    <font>
      <sz val="11"/>
      <color theme="4"/>
      <name val="Calibri Light"/>
      <family val="2"/>
      <scheme val="major"/>
    </font>
    <font>
      <i/>
      <sz val="11"/>
      <color theme="4"/>
      <name val="Calibri Light"/>
      <family val="2"/>
      <scheme val="major"/>
    </font>
    <font>
      <i/>
      <sz val="9"/>
      <name val="Calibri Light"/>
      <family val="2"/>
      <scheme val="major"/>
    </font>
    <font>
      <sz val="7"/>
      <name val="Calibri Light"/>
      <family val="2"/>
      <scheme val="major"/>
    </font>
    <font>
      <b/>
      <sz val="7"/>
      <name val="Calibri Light"/>
      <family val="2"/>
      <scheme val="major"/>
    </font>
    <font>
      <sz val="7"/>
      <name val="Calibri Light"/>
      <family val="2"/>
    </font>
    <font>
      <i/>
      <sz val="10"/>
      <name val="Calibri Light"/>
      <family val="2"/>
      <scheme val="major"/>
    </font>
    <font>
      <sz val="9"/>
      <name val="Calibri Light"/>
      <family val="2"/>
      <scheme val="major"/>
    </font>
    <font>
      <b/>
      <i/>
      <sz val="12"/>
      <name val="Calibri Light"/>
      <family val="2"/>
      <scheme val="major"/>
    </font>
    <font>
      <sz val="2"/>
      <name val="Calibri Light"/>
      <family val="2"/>
      <scheme val="major"/>
    </font>
    <font>
      <b/>
      <sz val="2"/>
      <name val="Calibri Light"/>
      <family val="2"/>
      <scheme val="major"/>
    </font>
    <font>
      <sz val="14"/>
      <name val="Calibri Light"/>
      <family val="2"/>
      <scheme val="major"/>
    </font>
    <font>
      <i/>
      <sz val="2"/>
      <name val="Calibri Light"/>
      <family val="2"/>
      <scheme val="major"/>
    </font>
    <font>
      <sz val="40"/>
      <name val="Calibri Light"/>
      <family val="2"/>
      <scheme val="major"/>
    </font>
    <font>
      <i/>
      <sz val="40"/>
      <name val="Calibri Light"/>
      <family val="2"/>
      <scheme val="major"/>
    </font>
    <font>
      <b/>
      <sz val="40"/>
      <name val="Calibri Light"/>
      <family val="2"/>
      <scheme val="major"/>
    </font>
    <font>
      <sz val="10"/>
      <name val="Calibri Light"/>
      <family val="2"/>
    </font>
    <font>
      <b/>
      <i/>
      <sz val="13"/>
      <color theme="1"/>
      <name val="Calibri Light"/>
      <family val="2"/>
      <scheme val="major"/>
    </font>
    <font>
      <b/>
      <i/>
      <u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7"/>
      <name val="Calibri Light"/>
    </font>
  </fonts>
  <fills count="1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5">
    <border>
      <left/>
      <right/>
      <top/>
      <bottom/>
      <diagonal/>
    </border>
    <border diagonalDown="1"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rgb="FF000000"/>
      </bottom>
      <diagonal/>
    </border>
    <border>
      <left style="hair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0" fontId="7" fillId="3" borderId="1">
      <alignment vertical="top" wrapText="1"/>
    </xf>
    <xf numFmtId="0" fontId="7" fillId="2" borderId="1">
      <alignment vertical="top" wrapText="1"/>
    </xf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/>
    <xf numFmtId="0" fontId="13" fillId="0" borderId="0"/>
    <xf numFmtId="0" fontId="4" fillId="0" borderId="0"/>
    <xf numFmtId="0" fontId="28" fillId="0" borderId="0"/>
    <xf numFmtId="0" fontId="29" fillId="0" borderId="0"/>
    <xf numFmtId="0" fontId="4" fillId="0" borderId="0"/>
    <xf numFmtId="16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31" fillId="0" borderId="0"/>
    <xf numFmtId="44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/>
    <xf numFmtId="9" fontId="3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/>
    <xf numFmtId="44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3" fillId="0" borderId="0"/>
    <xf numFmtId="0" fontId="44" fillId="0" borderId="0"/>
    <xf numFmtId="44" fontId="12" fillId="0" borderId="0" applyFont="0" applyFill="0" applyBorder="0" applyAlignment="0" applyProtection="0"/>
  </cellStyleXfs>
  <cellXfs count="367">
    <xf numFmtId="0" fontId="0" fillId="0" borderId="0" xfId="0"/>
    <xf numFmtId="0" fontId="20" fillId="0" borderId="0" xfId="0" applyFont="1" applyProtection="1">
      <protection hidden="1"/>
    </xf>
    <xf numFmtId="0" fontId="20" fillId="4" borderId="0" xfId="0" applyFont="1" applyFill="1" applyProtection="1">
      <protection hidden="1"/>
    </xf>
    <xf numFmtId="0" fontId="22" fillId="4" borderId="0" xfId="0" applyFont="1" applyFill="1" applyAlignment="1" applyProtection="1">
      <alignment horizontal="center"/>
      <protection hidden="1"/>
    </xf>
    <xf numFmtId="0" fontId="3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4" borderId="0" xfId="0" applyFont="1" applyFill="1" applyAlignment="1" applyProtection="1">
      <alignment horizontal="center"/>
      <protection hidden="1"/>
    </xf>
    <xf numFmtId="0" fontId="20" fillId="4" borderId="0" xfId="0" applyFont="1" applyFill="1" applyAlignment="1" applyProtection="1">
      <alignment horizontal="right" vertical="center"/>
      <protection hidden="1"/>
    </xf>
    <xf numFmtId="0" fontId="39" fillId="4" borderId="0" xfId="0" applyFont="1" applyFill="1" applyProtection="1">
      <protection hidden="1"/>
    </xf>
    <xf numFmtId="0" fontId="39" fillId="4" borderId="0" xfId="0" applyFont="1" applyFill="1" applyAlignment="1" applyProtection="1">
      <alignment horizontal="right"/>
      <protection hidden="1"/>
    </xf>
    <xf numFmtId="0" fontId="41" fillId="4" borderId="0" xfId="0" applyNumberFormat="1" applyFont="1" applyFill="1" applyBorder="1" applyAlignment="1" applyProtection="1">
      <alignment horizontal="left" vertical="center"/>
      <protection locked="0"/>
    </xf>
    <xf numFmtId="0" fontId="40" fillId="4" borderId="0" xfId="0" applyFont="1" applyFill="1" applyBorder="1" applyProtection="1">
      <protection hidden="1"/>
    </xf>
    <xf numFmtId="165" fontId="40" fillId="4" borderId="0" xfId="0" applyNumberFormat="1" applyFont="1" applyFill="1" applyBorder="1" applyProtection="1">
      <protection hidden="1"/>
    </xf>
    <xf numFmtId="0" fontId="39" fillId="0" borderId="0" xfId="0" applyFont="1" applyProtection="1">
      <protection hidden="1"/>
    </xf>
    <xf numFmtId="0" fontId="41" fillId="4" borderId="0" xfId="0" applyFont="1" applyFill="1" applyAlignment="1" applyProtection="1">
      <alignment horizontal="left" vertical="center"/>
      <protection hidden="1"/>
    </xf>
    <xf numFmtId="0" fontId="40" fillId="4" borderId="0" xfId="0" applyFont="1" applyFill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0" fontId="20" fillId="0" borderId="0" xfId="0" applyFont="1"/>
    <xf numFmtId="0" fontId="20" fillId="4" borderId="0" xfId="0" applyFont="1" applyFill="1" applyProtection="1">
      <protection hidden="1"/>
    </xf>
    <xf numFmtId="0" fontId="22" fillId="4" borderId="0" xfId="0" applyFont="1" applyFill="1" applyAlignment="1" applyProtection="1">
      <alignment horizontal="center"/>
      <protection hidden="1"/>
    </xf>
    <xf numFmtId="0" fontId="24" fillId="0" borderId="0" xfId="0" applyFont="1" applyFill="1" applyBorder="1" applyAlignment="1">
      <alignment horizontal="center" vertical="center" wrapText="1"/>
    </xf>
    <xf numFmtId="0" fontId="20" fillId="4" borderId="0" xfId="0" applyFont="1" applyFill="1" applyAlignment="1" applyProtection="1">
      <alignment horizontal="right"/>
      <protection hidden="1"/>
    </xf>
    <xf numFmtId="0" fontId="39" fillId="4" borderId="0" xfId="0" applyFont="1" applyFill="1" applyBorder="1" applyProtection="1">
      <protection hidden="1"/>
    </xf>
    <xf numFmtId="0" fontId="22" fillId="4" borderId="0" xfId="0" applyFont="1" applyFill="1" applyAlignment="1" applyProtection="1">
      <alignment horizontal="center"/>
      <protection hidden="1"/>
    </xf>
    <xf numFmtId="0" fontId="22" fillId="4" borderId="0" xfId="0" applyFont="1" applyFill="1" applyAlignment="1" applyProtection="1">
      <alignment horizontal="center"/>
      <protection hidden="1"/>
    </xf>
    <xf numFmtId="0" fontId="40" fillId="4" borderId="0" xfId="0" applyFont="1" applyFill="1" applyBorder="1" applyAlignment="1" applyProtection="1">
      <protection hidden="1"/>
    </xf>
    <xf numFmtId="0" fontId="22" fillId="4" borderId="0" xfId="0" applyFont="1" applyFill="1" applyAlignment="1" applyProtection="1">
      <alignment horizontal="center"/>
      <protection hidden="1"/>
    </xf>
    <xf numFmtId="0" fontId="34" fillId="5" borderId="0" xfId="0" applyNumberFormat="1" applyFont="1" applyFill="1" applyBorder="1" applyAlignment="1" applyProtection="1">
      <alignment horizontal="left" vertical="center"/>
      <protection hidden="1"/>
    </xf>
    <xf numFmtId="0" fontId="20" fillId="4" borderId="0" xfId="0" applyFont="1" applyFill="1" applyAlignment="1" applyProtection="1">
      <alignment horizontal="right" vertical="top"/>
      <protection hidden="1"/>
    </xf>
    <xf numFmtId="0" fontId="20" fillId="7" borderId="0" xfId="0" applyFont="1" applyFill="1" applyAlignment="1" applyProtection="1">
      <alignment horizontal="left"/>
      <protection hidden="1"/>
    </xf>
    <xf numFmtId="0" fontId="41" fillId="5" borderId="0" xfId="0" applyNumberFormat="1" applyFont="1" applyFill="1" applyBorder="1" applyAlignment="1" applyProtection="1">
      <alignment horizontal="left" vertical="center"/>
      <protection hidden="1"/>
    </xf>
    <xf numFmtId="0" fontId="40" fillId="4" borderId="0" xfId="0" applyFont="1" applyFill="1" applyAlignment="1" applyProtection="1">
      <alignment horizontal="left"/>
      <protection hidden="1"/>
    </xf>
    <xf numFmtId="0" fontId="25" fillId="0" borderId="0" xfId="0" applyFont="1"/>
    <xf numFmtId="0" fontId="32" fillId="0" borderId="0" xfId="0" applyFont="1" applyProtection="1">
      <protection hidden="1"/>
    </xf>
    <xf numFmtId="0" fontId="25" fillId="0" borderId="0" xfId="0" applyFont="1" applyFill="1"/>
    <xf numFmtId="0" fontId="2" fillId="0" borderId="0" xfId="37"/>
    <xf numFmtId="0" fontId="2" fillId="0" borderId="0" xfId="37" applyAlignment="1">
      <alignment horizontal="center" vertical="center"/>
    </xf>
    <xf numFmtId="0" fontId="2" fillId="0" borderId="0" xfId="37" applyAlignment="1">
      <alignment horizontal="left" vertical="center" wrapText="1"/>
    </xf>
    <xf numFmtId="2" fontId="30" fillId="0" borderId="0" xfId="37" applyNumberFormat="1" applyFont="1" applyAlignment="1">
      <alignment vertical="center"/>
    </xf>
    <xf numFmtId="166" fontId="30" fillId="0" borderId="0" xfId="37" applyNumberFormat="1" applyFont="1" applyAlignment="1">
      <alignment vertical="center"/>
    </xf>
    <xf numFmtId="166" fontId="47" fillId="0" borderId="0" xfId="37" applyNumberFormat="1" applyFont="1" applyAlignment="1">
      <alignment horizontal="center" vertical="center"/>
    </xf>
    <xf numFmtId="2" fontId="35" fillId="0" borderId="0" xfId="37" applyNumberFormat="1" applyFont="1" applyAlignment="1">
      <alignment horizontal="center" vertical="center"/>
    </xf>
    <xf numFmtId="0" fontId="17" fillId="9" borderId="7" xfId="37" applyFont="1" applyFill="1" applyBorder="1" applyAlignment="1">
      <alignment horizontal="center" vertical="center"/>
    </xf>
    <xf numFmtId="0" fontId="17" fillId="9" borderId="8" xfId="37" applyFont="1" applyFill="1" applyBorder="1" applyAlignment="1">
      <alignment horizontal="left" vertical="center" wrapText="1"/>
    </xf>
    <xf numFmtId="2" fontId="47" fillId="10" borderId="18" xfId="37" applyNumberFormat="1" applyFont="1" applyFill="1" applyBorder="1" applyAlignment="1" applyProtection="1">
      <alignment horizontal="center" vertical="center"/>
      <protection locked="0"/>
    </xf>
    <xf numFmtId="0" fontId="17" fillId="0" borderId="0" xfId="37" applyFont="1" applyAlignment="1">
      <alignment vertical="top" wrapText="1"/>
    </xf>
    <xf numFmtId="0" fontId="48" fillId="0" borderId="0" xfId="37" applyFont="1" applyAlignment="1">
      <alignment vertical="top" wrapText="1"/>
    </xf>
    <xf numFmtId="0" fontId="35" fillId="0" borderId="0" xfId="37" applyFont="1" applyAlignment="1">
      <alignment vertical="center"/>
    </xf>
    <xf numFmtId="166" fontId="30" fillId="0" borderId="4" xfId="37" applyNumberFormat="1" applyFont="1" applyBorder="1" applyAlignment="1">
      <alignment vertical="center"/>
    </xf>
    <xf numFmtId="166" fontId="47" fillId="0" borderId="4" xfId="37" applyNumberFormat="1" applyFont="1" applyBorder="1" applyAlignment="1">
      <alignment horizontal="center" vertical="center"/>
    </xf>
    <xf numFmtId="2" fontId="35" fillId="0" borderId="4" xfId="37" applyNumberFormat="1" applyFont="1" applyBorder="1" applyAlignment="1">
      <alignment horizontal="center" vertical="center"/>
    </xf>
    <xf numFmtId="0" fontId="2" fillId="0" borderId="0" xfId="0" applyFont="1"/>
    <xf numFmtId="2" fontId="49" fillId="9" borderId="25" xfId="37" applyNumberFormat="1" applyFont="1" applyFill="1" applyBorder="1" applyAlignment="1">
      <alignment horizontal="center" vertical="center"/>
    </xf>
    <xf numFmtId="166" fontId="49" fillId="9" borderId="26" xfId="37" applyNumberFormat="1" applyFont="1" applyFill="1" applyBorder="1" applyAlignment="1">
      <alignment horizontal="center" vertical="center"/>
    </xf>
    <xf numFmtId="0" fontId="17" fillId="4" borderId="14" xfId="37" applyFont="1" applyFill="1" applyBorder="1" applyAlignment="1">
      <alignment horizontal="center" vertical="center"/>
    </xf>
    <xf numFmtId="0" fontId="17" fillId="4" borderId="5" xfId="37" applyFont="1" applyFill="1" applyBorder="1" applyAlignment="1">
      <alignment horizontal="left" vertical="center" wrapText="1"/>
    </xf>
    <xf numFmtId="2" fontId="30" fillId="4" borderId="17" xfId="37" applyNumberFormat="1" applyFont="1" applyFill="1" applyBorder="1" applyAlignment="1">
      <alignment horizontal="center" vertical="center"/>
    </xf>
    <xf numFmtId="2" fontId="30" fillId="4" borderId="27" xfId="37" applyNumberFormat="1" applyFont="1" applyFill="1" applyBorder="1" applyAlignment="1">
      <alignment horizontal="center" vertical="center"/>
    </xf>
    <xf numFmtId="2" fontId="50" fillId="4" borderId="17" xfId="37" applyNumberFormat="1" applyFont="1" applyFill="1" applyBorder="1" applyAlignment="1">
      <alignment horizontal="center" vertical="center"/>
    </xf>
    <xf numFmtId="0" fontId="30" fillId="0" borderId="15" xfId="37" applyFont="1" applyBorder="1" applyAlignment="1">
      <alignment horizontal="center" vertical="center"/>
    </xf>
    <xf numFmtId="0" fontId="30" fillId="0" borderId="16" xfId="37" applyFont="1" applyBorder="1" applyAlignment="1">
      <alignment horizontal="left" vertical="center" wrapText="1"/>
    </xf>
    <xf numFmtId="2" fontId="30" fillId="0" borderId="18" xfId="37" applyNumberFormat="1" applyFont="1" applyBorder="1" applyAlignment="1">
      <alignment horizontal="center" vertical="center"/>
    </xf>
    <xf numFmtId="2" fontId="30" fillId="0" borderId="9" xfId="37" applyNumberFormat="1" applyFont="1" applyBorder="1" applyAlignment="1">
      <alignment vertical="center"/>
    </xf>
    <xf numFmtId="0" fontId="12" fillId="0" borderId="0" xfId="37" applyFont="1" applyAlignment="1">
      <alignment vertical="center"/>
    </xf>
    <xf numFmtId="0" fontId="30" fillId="0" borderId="31" xfId="37" applyFont="1" applyBorder="1" applyAlignment="1">
      <alignment horizontal="center" vertical="center"/>
    </xf>
    <xf numFmtId="0" fontId="30" fillId="0" borderId="39" xfId="37" applyFont="1" applyBorder="1" applyAlignment="1">
      <alignment horizontal="left" vertical="center" wrapText="1"/>
    </xf>
    <xf numFmtId="2" fontId="30" fillId="0" borderId="25" xfId="37" applyNumberFormat="1" applyFont="1" applyBorder="1" applyAlignment="1">
      <alignment horizontal="center" vertical="center"/>
    </xf>
    <xf numFmtId="2" fontId="30" fillId="0" borderId="26" xfId="37" applyNumberFormat="1" applyFont="1" applyBorder="1" applyAlignment="1">
      <alignment vertical="center"/>
    </xf>
    <xf numFmtId="0" fontId="30" fillId="0" borderId="29" xfId="37" applyFont="1" applyBorder="1" applyAlignment="1">
      <alignment horizontal="center" vertical="center"/>
    </xf>
    <xf numFmtId="0" fontId="30" fillId="0" borderId="22" xfId="37" applyFont="1" applyBorder="1" applyAlignment="1">
      <alignment horizontal="left" vertical="center" wrapText="1"/>
    </xf>
    <xf numFmtId="0" fontId="12" fillId="0" borderId="0" xfId="37" applyFont="1" applyAlignment="1">
      <alignment vertical="center" wrapText="1"/>
    </xf>
    <xf numFmtId="0" fontId="30" fillId="0" borderId="23" xfId="37" applyFont="1" applyBorder="1" applyAlignment="1">
      <alignment horizontal="center" vertical="center"/>
    </xf>
    <xf numFmtId="0" fontId="30" fillId="0" borderId="24" xfId="37" applyFont="1" applyBorder="1" applyAlignment="1">
      <alignment horizontal="left" vertical="center" wrapText="1"/>
    </xf>
    <xf numFmtId="0" fontId="17" fillId="0" borderId="0" xfId="37" applyFont="1" applyAlignment="1">
      <alignment horizontal="left" vertical="center" wrapText="1"/>
    </xf>
    <xf numFmtId="2" fontId="30" fillId="0" borderId="0" xfId="37" applyNumberFormat="1" applyFont="1" applyAlignment="1">
      <alignment horizontal="center" vertical="center"/>
    </xf>
    <xf numFmtId="2" fontId="49" fillId="0" borderId="0" xfId="37" applyNumberFormat="1" applyFont="1" applyAlignment="1">
      <alignment horizontal="center" vertical="center"/>
    </xf>
    <xf numFmtId="2" fontId="30" fillId="4" borderId="14" xfId="37" applyNumberFormat="1" applyFont="1" applyFill="1" applyBorder="1" applyAlignment="1">
      <alignment horizontal="center" vertical="center"/>
    </xf>
    <xf numFmtId="2" fontId="30" fillId="4" borderId="6" xfId="37" applyNumberFormat="1" applyFont="1" applyFill="1" applyBorder="1" applyAlignment="1">
      <alignment horizontal="center" vertical="center"/>
    </xf>
    <xf numFmtId="2" fontId="30" fillId="0" borderId="29" xfId="37" applyNumberFormat="1" applyFont="1" applyBorder="1" applyAlignment="1">
      <alignment horizontal="center" vertical="center"/>
    </xf>
    <xf numFmtId="2" fontId="30" fillId="0" borderId="42" xfId="37" applyNumberFormat="1" applyFont="1" applyBorder="1" applyAlignment="1">
      <alignment horizontal="center" vertical="center"/>
    </xf>
    <xf numFmtId="2" fontId="30" fillId="0" borderId="15" xfId="37" applyNumberFormat="1" applyFont="1" applyBorder="1" applyAlignment="1">
      <alignment horizontal="center" vertical="center"/>
    </xf>
    <xf numFmtId="2" fontId="30" fillId="0" borderId="31" xfId="37" applyNumberFormat="1" applyFont="1" applyBorder="1" applyAlignment="1">
      <alignment horizontal="center" vertical="center"/>
    </xf>
    <xf numFmtId="2" fontId="30" fillId="0" borderId="43" xfId="37" applyNumberFormat="1" applyFont="1" applyBorder="1" applyAlignment="1">
      <alignment horizontal="center" vertical="center"/>
    </xf>
    <xf numFmtId="2" fontId="30" fillId="0" borderId="38" xfId="37" applyNumberFormat="1" applyFont="1" applyBorder="1" applyAlignment="1">
      <alignment horizontal="center" vertical="center"/>
    </xf>
    <xf numFmtId="0" fontId="30" fillId="0" borderId="36" xfId="37" applyFont="1" applyBorder="1" applyAlignment="1">
      <alignment horizontal="center" vertical="center"/>
    </xf>
    <xf numFmtId="0" fontId="30" fillId="0" borderId="4" xfId="37" applyFont="1" applyBorder="1" applyAlignment="1">
      <alignment horizontal="left" vertical="center" wrapText="1"/>
    </xf>
    <xf numFmtId="2" fontId="30" fillId="0" borderId="36" xfId="37" applyNumberFormat="1" applyFont="1" applyBorder="1" applyAlignment="1">
      <alignment horizontal="center" vertical="center"/>
    </xf>
    <xf numFmtId="2" fontId="30" fillId="0" borderId="37" xfId="37" applyNumberFormat="1" applyFont="1" applyBorder="1" applyAlignment="1">
      <alignment horizontal="center" vertical="center"/>
    </xf>
    <xf numFmtId="0" fontId="30" fillId="0" borderId="0" xfId="37" applyFont="1" applyAlignment="1">
      <alignment horizontal="center" vertical="center"/>
    </xf>
    <xf numFmtId="0" fontId="30" fillId="0" borderId="0" xfId="37" applyFont="1" applyAlignment="1">
      <alignment horizontal="left" vertical="center" wrapText="1"/>
    </xf>
    <xf numFmtId="2" fontId="47" fillId="0" borderId="0" xfId="37" applyNumberFormat="1" applyFont="1" applyAlignment="1">
      <alignment horizontal="center" vertical="center"/>
    </xf>
    <xf numFmtId="0" fontId="17" fillId="11" borderId="7" xfId="37" applyFont="1" applyFill="1" applyBorder="1" applyAlignment="1">
      <alignment horizontal="center" vertical="center"/>
    </xf>
    <xf numFmtId="0" fontId="17" fillId="11" borderId="2" xfId="37" applyFont="1" applyFill="1" applyBorder="1" applyAlignment="1">
      <alignment horizontal="left" vertical="center" wrapText="1"/>
    </xf>
    <xf numFmtId="2" fontId="30" fillId="11" borderId="7" xfId="37" applyNumberFormat="1" applyFont="1" applyFill="1" applyBorder="1" applyAlignment="1">
      <alignment vertical="center"/>
    </xf>
    <xf numFmtId="2" fontId="30" fillId="11" borderId="8" xfId="37" applyNumberFormat="1" applyFont="1" applyFill="1" applyBorder="1" applyAlignment="1">
      <alignment horizontal="center" vertical="center"/>
    </xf>
    <xf numFmtId="0" fontId="30" fillId="0" borderId="30" xfId="37" applyFont="1" applyBorder="1" applyAlignment="1">
      <alignment horizontal="center" vertical="center"/>
    </xf>
    <xf numFmtId="2" fontId="30" fillId="0" borderId="30" xfId="37" applyNumberFormat="1" applyFont="1" applyBorder="1" applyAlignment="1">
      <alignment horizontal="center" vertical="center"/>
    </xf>
    <xf numFmtId="2" fontId="30" fillId="0" borderId="34" xfId="37" applyNumberFormat="1" applyFont="1" applyBorder="1" applyAlignment="1">
      <alignment horizontal="center" vertical="center"/>
    </xf>
    <xf numFmtId="0" fontId="30" fillId="0" borderId="16" xfId="37" quotePrefix="1" applyFont="1" applyBorder="1" applyAlignment="1" applyProtection="1">
      <alignment horizontal="left" vertical="center" wrapText="1"/>
      <protection locked="0"/>
    </xf>
    <xf numFmtId="0" fontId="30" fillId="0" borderId="39" xfId="37" quotePrefix="1" applyFont="1" applyBorder="1" applyAlignment="1">
      <alignment horizontal="left" vertical="center" wrapText="1"/>
    </xf>
    <xf numFmtId="2" fontId="30" fillId="0" borderId="23" xfId="37" applyNumberFormat="1" applyFont="1" applyBorder="1" applyAlignment="1">
      <alignment horizontal="center" vertical="center"/>
    </xf>
    <xf numFmtId="2" fontId="30" fillId="0" borderId="44" xfId="37" applyNumberFormat="1" applyFont="1" applyBorder="1" applyAlignment="1">
      <alignment horizontal="center" vertical="center"/>
    </xf>
    <xf numFmtId="2" fontId="47" fillId="10" borderId="25" xfId="37" applyNumberFormat="1" applyFont="1" applyFill="1" applyBorder="1" applyAlignment="1" applyProtection="1">
      <alignment horizontal="center" vertical="center"/>
      <protection locked="0"/>
    </xf>
    <xf numFmtId="2" fontId="26" fillId="11" borderId="7" xfId="37" applyNumberFormat="1" applyFont="1" applyFill="1" applyBorder="1" applyAlignment="1">
      <alignment vertical="center"/>
    </xf>
    <xf numFmtId="2" fontId="30" fillId="4" borderId="14" xfId="37" applyNumberFormat="1" applyFont="1" applyFill="1" applyBorder="1" applyAlignment="1">
      <alignment vertical="center"/>
    </xf>
    <xf numFmtId="0" fontId="30" fillId="0" borderId="22" xfId="37" quotePrefix="1" applyFont="1" applyBorder="1" applyAlignment="1">
      <alignment horizontal="left" vertical="center" wrapText="1"/>
    </xf>
    <xf numFmtId="0" fontId="30" fillId="0" borderId="16" xfId="37" quotePrefix="1" applyFont="1" applyBorder="1" applyAlignment="1">
      <alignment horizontal="left" vertical="center" wrapText="1"/>
    </xf>
    <xf numFmtId="0" fontId="17" fillId="4" borderId="7" xfId="37" applyFont="1" applyFill="1" applyBorder="1" applyAlignment="1">
      <alignment horizontal="center" vertical="center"/>
    </xf>
    <xf numFmtId="0" fontId="17" fillId="4" borderId="2" xfId="37" applyFont="1" applyFill="1" applyBorder="1" applyAlignment="1">
      <alignment horizontal="left" vertical="center" wrapText="1"/>
    </xf>
    <xf numFmtId="2" fontId="30" fillId="4" borderId="7" xfId="37" applyNumberFormat="1" applyFont="1" applyFill="1" applyBorder="1" applyAlignment="1">
      <alignment horizontal="center" vertical="center"/>
    </xf>
    <xf numFmtId="2" fontId="30" fillId="4" borderId="8" xfId="37" applyNumberFormat="1" applyFont="1" applyFill="1" applyBorder="1" applyAlignment="1">
      <alignment horizontal="center" vertical="center"/>
    </xf>
    <xf numFmtId="0" fontId="17" fillId="12" borderId="14" xfId="37" applyFont="1" applyFill="1" applyBorder="1" applyAlignment="1">
      <alignment horizontal="center" vertical="center"/>
    </xf>
    <xf numFmtId="0" fontId="17" fillId="12" borderId="5" xfId="37" applyFont="1" applyFill="1" applyBorder="1" applyAlignment="1">
      <alignment horizontal="left" vertical="center" wrapText="1"/>
    </xf>
    <xf numFmtId="2" fontId="30" fillId="12" borderId="14" xfId="37" applyNumberFormat="1" applyFont="1" applyFill="1" applyBorder="1" applyAlignment="1">
      <alignment horizontal="center" vertical="center"/>
    </xf>
    <xf numFmtId="2" fontId="30" fillId="12" borderId="6" xfId="37" applyNumberFormat="1" applyFont="1" applyFill="1" applyBorder="1" applyAlignment="1">
      <alignment horizontal="center" vertical="center"/>
    </xf>
    <xf numFmtId="2" fontId="50" fillId="12" borderId="17" xfId="37" applyNumberFormat="1" applyFont="1" applyFill="1" applyBorder="1" applyAlignment="1">
      <alignment horizontal="center" vertical="center"/>
    </xf>
    <xf numFmtId="0" fontId="17" fillId="12" borderId="29" xfId="37" applyFont="1" applyFill="1" applyBorder="1" applyAlignment="1">
      <alignment horizontal="center" vertical="center"/>
    </xf>
    <xf numFmtId="0" fontId="17" fillId="12" borderId="22" xfId="37" applyFont="1" applyFill="1" applyBorder="1" applyAlignment="1">
      <alignment horizontal="left" vertical="center" wrapText="1"/>
    </xf>
    <xf numFmtId="2" fontId="30" fillId="12" borderId="29" xfId="37" applyNumberFormat="1" applyFont="1" applyFill="1" applyBorder="1" applyAlignment="1">
      <alignment horizontal="center" vertical="center"/>
    </xf>
    <xf numFmtId="2" fontId="30" fillId="12" borderId="38" xfId="37" applyNumberFormat="1" applyFont="1" applyFill="1" applyBorder="1" applyAlignment="1">
      <alignment horizontal="center" vertical="center"/>
    </xf>
    <xf numFmtId="2" fontId="2" fillId="11" borderId="7" xfId="37" applyNumberFormat="1" applyFill="1" applyBorder="1" applyAlignment="1">
      <alignment vertical="center"/>
    </xf>
    <xf numFmtId="0" fontId="30" fillId="0" borderId="24" xfId="37" quotePrefix="1" applyFont="1" applyBorder="1" applyAlignment="1">
      <alignment horizontal="left" vertical="center" wrapText="1"/>
    </xf>
    <xf numFmtId="2" fontId="30" fillId="11" borderId="7" xfId="37" applyNumberFormat="1" applyFont="1" applyFill="1" applyBorder="1" applyAlignment="1">
      <alignment horizontal="center" vertical="center"/>
    </xf>
    <xf numFmtId="0" fontId="2" fillId="0" borderId="0" xfId="37" applyAlignment="1">
      <alignment vertical="center" wrapText="1"/>
    </xf>
    <xf numFmtId="0" fontId="2" fillId="0" borderId="0" xfId="37" applyAlignment="1">
      <alignment horizontal="center" vertical="center" wrapText="1"/>
    </xf>
    <xf numFmtId="2" fontId="52" fillId="0" borderId="0" xfId="37" applyNumberFormat="1" applyFont="1" applyAlignment="1">
      <alignment vertical="center"/>
    </xf>
    <xf numFmtId="166" fontId="52" fillId="0" borderId="0" xfId="37" applyNumberFormat="1" applyFont="1" applyAlignment="1">
      <alignment vertical="center"/>
    </xf>
    <xf numFmtId="166" fontId="35" fillId="0" borderId="0" xfId="37" applyNumberFormat="1" applyFont="1" applyAlignment="1">
      <alignment horizontal="center" vertical="center"/>
    </xf>
    <xf numFmtId="0" fontId="17" fillId="0" borderId="0" xfId="37" applyFont="1" applyAlignment="1">
      <alignment horizontal="center" vertical="center"/>
    </xf>
    <xf numFmtId="0" fontId="2" fillId="0" borderId="0" xfId="37" applyAlignment="1">
      <alignment horizontal="left" vertical="center"/>
    </xf>
    <xf numFmtId="0" fontId="35" fillId="0" borderId="0" xfId="37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5" fillId="0" borderId="0" xfId="0" applyFont="1"/>
    <xf numFmtId="0" fontId="2" fillId="0" borderId="0" xfId="37" applyAlignment="1">
      <alignment horizontal="left" vertical="top" wrapText="1"/>
    </xf>
    <xf numFmtId="0" fontId="54" fillId="0" borderId="0" xfId="37" applyFont="1"/>
    <xf numFmtId="0" fontId="20" fillId="0" borderId="0" xfId="37" applyFont="1"/>
    <xf numFmtId="0" fontId="55" fillId="6" borderId="3" xfId="37" applyFont="1" applyFill="1" applyBorder="1" applyAlignment="1">
      <alignment horizontal="center" vertical="center"/>
    </xf>
    <xf numFmtId="0" fontId="56" fillId="0" borderId="0" xfId="37" applyFont="1"/>
    <xf numFmtId="0" fontId="57" fillId="0" borderId="0" xfId="0" applyFont="1"/>
    <xf numFmtId="2" fontId="2" fillId="6" borderId="3" xfId="37" applyNumberFormat="1" applyFill="1" applyBorder="1" applyAlignment="1">
      <alignment horizontal="center" vertical="center"/>
    </xf>
    <xf numFmtId="2" fontId="2" fillId="0" borderId="0" xfId="37" applyNumberFormat="1"/>
    <xf numFmtId="2" fontId="53" fillId="0" borderId="0" xfId="37" applyNumberFormat="1" applyFont="1"/>
    <xf numFmtId="2" fontId="17" fillId="6" borderId="0" xfId="37" applyNumberFormat="1" applyFont="1" applyFill="1"/>
    <xf numFmtId="0" fontId="58" fillId="0" borderId="0" xfId="37" applyFont="1"/>
    <xf numFmtId="2" fontId="56" fillId="0" borderId="0" xfId="37" applyNumberFormat="1" applyFont="1"/>
    <xf numFmtId="2" fontId="59" fillId="0" borderId="0" xfId="37" applyNumberFormat="1" applyFont="1"/>
    <xf numFmtId="2" fontId="60" fillId="6" borderId="0" xfId="37" applyNumberFormat="1" applyFont="1" applyFill="1"/>
    <xf numFmtId="2" fontId="61" fillId="0" borderId="0" xfId="37" applyNumberFormat="1" applyFont="1"/>
    <xf numFmtId="2" fontId="62" fillId="0" borderId="0" xfId="37" applyNumberFormat="1" applyFont="1"/>
    <xf numFmtId="2" fontId="20" fillId="4" borderId="3" xfId="37" applyNumberFormat="1" applyFont="1" applyFill="1" applyBorder="1" applyAlignment="1">
      <alignment horizontal="center" vertical="center"/>
    </xf>
    <xf numFmtId="2" fontId="17" fillId="6" borderId="3" xfId="37" applyNumberFormat="1" applyFont="1" applyFill="1" applyBorder="1" applyAlignment="1">
      <alignment horizontal="center" vertical="center"/>
    </xf>
    <xf numFmtId="0" fontId="56" fillId="0" borderId="0" xfId="0" applyFont="1"/>
    <xf numFmtId="0" fontId="12" fillId="0" borderId="0" xfId="37" applyFont="1" applyAlignment="1" applyProtection="1">
      <alignment horizontal="left" vertical="top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25" fillId="4" borderId="0" xfId="0" applyFont="1" applyFill="1" applyAlignment="1" applyProtection="1">
      <alignment horizontal="right"/>
      <protection hidden="1"/>
    </xf>
    <xf numFmtId="0" fontId="21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63" fillId="4" borderId="19" xfId="0" applyFont="1" applyFill="1" applyBorder="1" applyAlignment="1">
      <alignment horizontal="center" vertical="center"/>
    </xf>
    <xf numFmtId="0" fontId="20" fillId="4" borderId="0" xfId="0" applyFont="1" applyFill="1" applyAlignment="1" applyProtection="1">
      <alignment horizontal="left" vertical="top"/>
      <protection hidden="1"/>
    </xf>
    <xf numFmtId="44" fontId="21" fillId="0" borderId="13" xfId="47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20" fillId="7" borderId="0" xfId="0" applyFont="1" applyFill="1" applyAlignment="1" applyProtection="1">
      <alignment horizontal="left"/>
      <protection hidden="1"/>
    </xf>
    <xf numFmtId="0" fontId="63" fillId="4" borderId="50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39" fillId="4" borderId="0" xfId="0" applyFont="1" applyFill="1" applyAlignment="1" applyProtection="1">
      <alignment horizontal="center" vertical="center"/>
      <protection hidden="1"/>
    </xf>
    <xf numFmtId="0" fontId="39" fillId="6" borderId="0" xfId="0" applyFont="1" applyFill="1" applyAlignment="1" applyProtection="1">
      <protection hidden="1"/>
    </xf>
    <xf numFmtId="0" fontId="27" fillId="0" borderId="0" xfId="0" applyFont="1" applyAlignment="1">
      <alignment horizontal="center" vertical="center" wrapText="1"/>
    </xf>
    <xf numFmtId="1" fontId="68" fillId="5" borderId="0" xfId="0" applyNumberFormat="1" applyFont="1" applyFill="1" applyBorder="1" applyAlignment="1" applyProtection="1">
      <alignment horizontal="center" vertical="center"/>
      <protection locked="0"/>
    </xf>
    <xf numFmtId="0" fontId="70" fillId="6" borderId="0" xfId="0" applyFont="1" applyFill="1" applyAlignment="1" applyProtection="1">
      <alignment horizontal="center" vertical="center" wrapText="1"/>
      <protection hidden="1"/>
    </xf>
    <xf numFmtId="14" fontId="70" fillId="6" borderId="0" xfId="0" applyNumberFormat="1" applyFont="1" applyFill="1" applyAlignment="1" applyProtection="1">
      <alignment vertical="top" wrapText="1"/>
      <protection hidden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vertical="top" wrapText="1"/>
    </xf>
    <xf numFmtId="0" fontId="7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 vertical="top" wrapText="1"/>
    </xf>
    <xf numFmtId="0" fontId="7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horizontal="right" vertical="top" wrapText="1"/>
    </xf>
    <xf numFmtId="0" fontId="74" fillId="0" borderId="28" xfId="2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vertical="center" wrapText="1"/>
    </xf>
    <xf numFmtId="0" fontId="21" fillId="13" borderId="51" xfId="0" applyFont="1" applyFill="1" applyBorder="1" applyAlignment="1">
      <alignment horizontal="center" vertical="center" wrapText="1"/>
    </xf>
    <xf numFmtId="0" fontId="72" fillId="0" borderId="51" xfId="0" applyFont="1" applyFill="1" applyBorder="1" applyAlignment="1">
      <alignment horizontal="center" wrapText="1"/>
    </xf>
    <xf numFmtId="0" fontId="78" fillId="0" borderId="0" xfId="0" applyFont="1" applyFill="1" applyAlignment="1">
      <alignment wrapText="1"/>
    </xf>
    <xf numFmtId="0" fontId="79" fillId="0" borderId="0" xfId="0" applyFont="1" applyFill="1" applyBorder="1" applyAlignment="1">
      <alignment horizontal="left" vertical="top" wrapText="1"/>
    </xf>
    <xf numFmtId="0" fontId="78" fillId="0" borderId="0" xfId="0" applyFont="1" applyFill="1" applyAlignment="1">
      <alignment horizontal="center" vertical="top" wrapText="1"/>
    </xf>
    <xf numFmtId="0" fontId="78" fillId="0" borderId="0" xfId="0" applyFont="1" applyFill="1" applyAlignment="1">
      <alignment vertical="top" wrapText="1"/>
    </xf>
    <xf numFmtId="0" fontId="79" fillId="0" borderId="0" xfId="0" applyFont="1" applyFill="1" applyAlignment="1">
      <alignment horizontal="right" vertical="top" wrapText="1"/>
    </xf>
    <xf numFmtId="0" fontId="72" fillId="0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72" fillId="0" borderId="0" xfId="0" applyFont="1" applyAlignment="1">
      <alignment wrapText="1"/>
    </xf>
    <xf numFmtId="0" fontId="80" fillId="0" borderId="0" xfId="0" applyFont="1" applyAlignment="1">
      <alignment wrapText="1"/>
    </xf>
    <xf numFmtId="0" fontId="78" fillId="0" borderId="0" xfId="0" applyFont="1" applyAlignment="1">
      <alignment wrapText="1"/>
    </xf>
    <xf numFmtId="0" fontId="81" fillId="0" borderId="0" xfId="0" applyFont="1" applyAlignment="1">
      <alignment vertical="top" wrapText="1"/>
    </xf>
    <xf numFmtId="0" fontId="78" fillId="0" borderId="0" xfId="0" applyFont="1" applyAlignment="1">
      <alignment horizontal="left" wrapText="1"/>
    </xf>
    <xf numFmtId="0" fontId="78" fillId="0" borderId="0" xfId="0" applyFont="1" applyAlignment="1">
      <alignment horizontal="center" vertical="top" wrapText="1"/>
    </xf>
    <xf numFmtId="0" fontId="78" fillId="0" borderId="0" xfId="0" applyFont="1" applyBorder="1" applyAlignment="1">
      <alignment vertical="top" wrapText="1"/>
    </xf>
    <xf numFmtId="0" fontId="79" fillId="0" borderId="0" xfId="0" applyFont="1" applyAlignment="1">
      <alignment horizontal="right" vertical="top" wrapText="1"/>
    </xf>
    <xf numFmtId="0" fontId="82" fillId="0" borderId="0" xfId="0" applyFont="1" applyAlignment="1">
      <alignment wrapText="1"/>
    </xf>
    <xf numFmtId="0" fontId="83" fillId="0" borderId="0" xfId="0" applyFont="1" applyAlignment="1">
      <alignment vertical="top" wrapText="1"/>
    </xf>
    <xf numFmtId="0" fontId="82" fillId="0" borderId="0" xfId="0" applyFont="1" applyAlignment="1">
      <alignment horizontal="left" wrapText="1"/>
    </xf>
    <xf numFmtId="0" fontId="82" fillId="0" borderId="0" xfId="0" applyFont="1" applyAlignment="1">
      <alignment horizontal="center" vertical="top" wrapText="1"/>
    </xf>
    <xf numFmtId="0" fontId="82" fillId="0" borderId="0" xfId="0" applyFont="1" applyBorder="1" applyAlignment="1">
      <alignment vertical="top" wrapText="1"/>
    </xf>
    <xf numFmtId="0" fontId="84" fillId="0" borderId="0" xfId="0" applyFont="1" applyAlignment="1">
      <alignment horizontal="right" vertical="top" wrapText="1"/>
    </xf>
    <xf numFmtId="0" fontId="21" fillId="13" borderId="51" xfId="0" applyFont="1" applyFill="1" applyBorder="1" applyAlignment="1">
      <alignment horizontal="left" vertical="center" wrapText="1"/>
    </xf>
    <xf numFmtId="0" fontId="10" fillId="13" borderId="51" xfId="0" applyFont="1" applyFill="1" applyBorder="1" applyAlignment="1">
      <alignment horizontal="center" vertical="center" wrapText="1"/>
    </xf>
    <xf numFmtId="0" fontId="75" fillId="13" borderId="5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45" fillId="6" borderId="0" xfId="0" applyFont="1" applyFill="1" applyAlignment="1" applyProtection="1">
      <alignment vertical="top" wrapText="1"/>
      <protection hidden="1"/>
    </xf>
    <xf numFmtId="0" fontId="88" fillId="6" borderId="0" xfId="0" applyFont="1" applyFill="1" applyAlignment="1" applyProtection="1">
      <alignment horizontal="center" vertical="top" wrapText="1"/>
      <protection hidden="1"/>
    </xf>
    <xf numFmtId="0" fontId="9" fillId="6" borderId="52" xfId="0" applyFont="1" applyFill="1" applyBorder="1" applyAlignment="1">
      <alignment horizontal="right" vertical="top" wrapText="1"/>
    </xf>
    <xf numFmtId="0" fontId="21" fillId="6" borderId="53" xfId="2" applyFont="1" applyFill="1" applyBorder="1" applyAlignment="1">
      <alignment vertical="top" wrapText="1"/>
    </xf>
    <xf numFmtId="0" fontId="76" fillId="6" borderId="53" xfId="0" applyFont="1" applyFill="1" applyBorder="1" applyAlignment="1">
      <alignment horizontal="center" vertical="top" wrapText="1"/>
    </xf>
    <xf numFmtId="0" fontId="21" fillId="4" borderId="53" xfId="0" applyFont="1" applyFill="1" applyBorder="1" applyAlignment="1" applyProtection="1">
      <alignment horizontal="center" vertical="top" wrapText="1"/>
      <protection locked="0"/>
    </xf>
    <xf numFmtId="0" fontId="21" fillId="4" borderId="53" xfId="0" applyFont="1" applyFill="1" applyBorder="1" applyAlignment="1">
      <alignment horizontal="center" vertical="top" wrapText="1"/>
    </xf>
    <xf numFmtId="0" fontId="75" fillId="6" borderId="54" xfId="0" applyFont="1" applyFill="1" applyBorder="1" applyAlignment="1">
      <alignment horizontal="left" vertical="top" wrapText="1"/>
    </xf>
    <xf numFmtId="0" fontId="11" fillId="7" borderId="52" xfId="0" applyFont="1" applyFill="1" applyBorder="1" applyAlignment="1">
      <alignment horizontal="right" vertical="top"/>
    </xf>
    <xf numFmtId="0" fontId="11" fillId="7" borderId="53" xfId="2" applyFont="1" applyFill="1" applyBorder="1" applyAlignment="1">
      <alignment vertical="top" wrapText="1"/>
    </xf>
    <xf numFmtId="0" fontId="76" fillId="7" borderId="53" xfId="0" applyFont="1" applyFill="1" applyBorder="1" applyAlignment="1">
      <alignment horizontal="center" vertical="top" wrapText="1"/>
    </xf>
    <xf numFmtId="0" fontId="21" fillId="7" borderId="53" xfId="0" applyFont="1" applyFill="1" applyBorder="1" applyAlignment="1" applyProtection="1">
      <alignment horizontal="center" vertical="top" wrapText="1"/>
      <protection locked="0"/>
    </xf>
    <xf numFmtId="0" fontId="21" fillId="7" borderId="53" xfId="0" applyFont="1" applyFill="1" applyBorder="1" applyAlignment="1">
      <alignment horizontal="center" vertical="top" wrapText="1"/>
    </xf>
    <xf numFmtId="0" fontId="75" fillId="7" borderId="54" xfId="0" applyFont="1" applyFill="1" applyBorder="1" applyAlignment="1">
      <alignment horizontal="left" vertical="top" wrapText="1"/>
    </xf>
    <xf numFmtId="0" fontId="9" fillId="6" borderId="55" xfId="2" applyFont="1" applyFill="1" applyBorder="1" applyAlignment="1">
      <alignment horizontal="right" vertical="top" wrapText="1"/>
    </xf>
    <xf numFmtId="0" fontId="21" fillId="6" borderId="53" xfId="2" applyFont="1" applyFill="1" applyBorder="1" applyAlignment="1">
      <alignment horizontal="left" vertical="top" wrapText="1"/>
    </xf>
    <xf numFmtId="0" fontId="11" fillId="7" borderId="53" xfId="0" applyFont="1" applyFill="1" applyBorder="1" applyAlignment="1">
      <alignment horizontal="center" vertical="top" wrapText="1"/>
    </xf>
    <xf numFmtId="0" fontId="11" fillId="7" borderId="53" xfId="0" applyFont="1" applyFill="1" applyBorder="1" applyAlignment="1" applyProtection="1">
      <alignment horizontal="center" vertical="top" wrapText="1"/>
      <protection locked="0"/>
    </xf>
    <xf numFmtId="0" fontId="77" fillId="7" borderId="54" xfId="0" applyFont="1" applyFill="1" applyBorder="1" applyAlignment="1">
      <alignment horizontal="left" vertical="top" wrapText="1"/>
    </xf>
    <xf numFmtId="0" fontId="9" fillId="6" borderId="52" xfId="2" applyFont="1" applyFill="1" applyBorder="1" applyAlignment="1">
      <alignment horizontal="right" vertical="top" wrapText="1"/>
    </xf>
    <xf numFmtId="0" fontId="75" fillId="6" borderId="56" xfId="0" applyFont="1" applyFill="1" applyBorder="1" applyAlignment="1">
      <alignment horizontal="left" vertical="top" wrapText="1"/>
    </xf>
    <xf numFmtId="0" fontId="74" fillId="0" borderId="0" xfId="2" applyFont="1" applyFill="1" applyBorder="1" applyAlignment="1">
      <alignment horizontal="center" vertical="top" wrapText="1"/>
    </xf>
    <xf numFmtId="0" fontId="11" fillId="6" borderId="0" xfId="2" applyFont="1" applyFill="1" applyBorder="1" applyAlignment="1">
      <alignment horizontal="right" vertical="top" wrapText="1"/>
    </xf>
    <xf numFmtId="0" fontId="21" fillId="6" borderId="0" xfId="2" applyFont="1" applyFill="1" applyBorder="1" applyAlignment="1">
      <alignment horizontal="left" vertical="top" wrapText="1"/>
    </xf>
    <xf numFmtId="0" fontId="76" fillId="6" borderId="0" xfId="0" applyFont="1" applyFill="1" applyBorder="1" applyAlignment="1">
      <alignment horizontal="center" vertical="top" wrapText="1"/>
    </xf>
    <xf numFmtId="0" fontId="21" fillId="4" borderId="0" xfId="0" applyFont="1" applyFill="1" applyBorder="1" applyAlignment="1">
      <alignment horizontal="center" vertical="top" wrapText="1"/>
    </xf>
    <xf numFmtId="0" fontId="75" fillId="6" borderId="0" xfId="0" applyFont="1" applyFill="1" applyBorder="1" applyAlignment="1">
      <alignment horizontal="left" vertical="top" wrapText="1"/>
    </xf>
    <xf numFmtId="0" fontId="74" fillId="0" borderId="0" xfId="2" applyFont="1" applyFill="1" applyBorder="1" applyAlignment="1">
      <alignment horizontal="center" vertical="center" wrapText="1"/>
    </xf>
    <xf numFmtId="0" fontId="85" fillId="14" borderId="0" xfId="0" applyFont="1" applyFill="1" applyBorder="1" applyAlignment="1">
      <alignment horizontal="center" wrapText="1"/>
    </xf>
    <xf numFmtId="0" fontId="85" fillId="0" borderId="0" xfId="0" applyFont="1" applyBorder="1" applyAlignment="1">
      <alignment horizontal="center" wrapText="1"/>
    </xf>
    <xf numFmtId="167" fontId="21" fillId="0" borderId="20" xfId="0" applyNumberFormat="1" applyFont="1" applyBorder="1" applyAlignment="1">
      <alignment horizontal="center" vertical="center" wrapText="1"/>
    </xf>
    <xf numFmtId="0" fontId="0" fillId="4" borderId="49" xfId="0" applyFont="1" applyFill="1" applyBorder="1" applyAlignment="1">
      <alignment horizontal="center"/>
    </xf>
    <xf numFmtId="0" fontId="21" fillId="4" borderId="49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167" fontId="21" fillId="0" borderId="21" xfId="0" applyNumberFormat="1" applyFont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2" fillId="4" borderId="0" xfId="0" applyFont="1" applyFill="1" applyAlignment="1" applyProtection="1">
      <alignment horizontal="center"/>
      <protection hidden="1"/>
    </xf>
    <xf numFmtId="0" fontId="20" fillId="7" borderId="0" xfId="0" applyFont="1" applyFill="1" applyAlignment="1" applyProtection="1">
      <alignment horizontal="left"/>
      <protection hidden="1"/>
    </xf>
    <xf numFmtId="0" fontId="25" fillId="0" borderId="0" xfId="0" applyFont="1" applyAlignment="1">
      <alignment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37" fillId="0" borderId="10" xfId="13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>
      <alignment horizontal="center" vertical="center" wrapText="1"/>
    </xf>
    <xf numFmtId="44" fontId="63" fillId="4" borderId="19" xfId="47" applyFont="1" applyFill="1" applyBorder="1" applyAlignment="1">
      <alignment horizontal="center" vertical="center"/>
    </xf>
    <xf numFmtId="0" fontId="64" fillId="4" borderId="1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vertical="center" wrapText="1"/>
    </xf>
    <xf numFmtId="0" fontId="42" fillId="4" borderId="59" xfId="0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21" fillId="0" borderId="20" xfId="0" applyNumberFormat="1" applyFont="1" applyFill="1" applyBorder="1" applyAlignment="1">
      <alignment horizontal="center" vertical="center" wrapText="1"/>
    </xf>
    <xf numFmtId="0" fontId="42" fillId="4" borderId="62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42" fillId="4" borderId="57" xfId="0" applyFont="1" applyFill="1" applyBorder="1" applyAlignment="1">
      <alignment horizontal="center" vertical="center" wrapText="1"/>
    </xf>
    <xf numFmtId="0" fontId="66" fillId="6" borderId="0" xfId="0" applyFont="1" applyFill="1" applyAlignment="1" applyProtection="1">
      <alignment horizontal="center" wrapText="1"/>
      <protection hidden="1"/>
    </xf>
    <xf numFmtId="0" fontId="24" fillId="0" borderId="0" xfId="0" applyFont="1" applyFill="1" applyBorder="1" applyAlignment="1">
      <alignment horizontal="left" vertical="center" wrapText="1"/>
    </xf>
    <xf numFmtId="0" fontId="67" fillId="6" borderId="0" xfId="0" applyFont="1" applyFill="1" applyAlignment="1" applyProtection="1">
      <alignment vertical="top" wrapText="1"/>
      <protection hidden="1"/>
    </xf>
    <xf numFmtId="0" fontId="39" fillId="4" borderId="0" xfId="0" applyFont="1" applyFill="1" applyAlignment="1" applyProtection="1">
      <alignment wrapText="1"/>
      <protection hidden="1"/>
    </xf>
    <xf numFmtId="2" fontId="70" fillId="6" borderId="0" xfId="0" applyNumberFormat="1" applyFont="1" applyFill="1" applyAlignment="1" applyProtection="1">
      <alignment vertical="top" wrapText="1"/>
      <protection hidden="1"/>
    </xf>
    <xf numFmtId="0" fontId="91" fillId="0" borderId="63" xfId="2" applyFont="1" applyFill="1" applyBorder="1" applyAlignment="1">
      <alignment horizontal="center" vertical="top" wrapText="1"/>
    </xf>
    <xf numFmtId="0" fontId="45" fillId="6" borderId="0" xfId="0" applyFont="1" applyFill="1" applyAlignment="1" applyProtection="1">
      <alignment horizontal="left" vertical="top" wrapText="1" indent="2"/>
      <protection hidden="1"/>
    </xf>
    <xf numFmtId="0" fontId="45" fillId="6" borderId="0" xfId="0" applyFont="1" applyFill="1" applyAlignment="1" applyProtection="1">
      <alignment horizontal="left" vertical="top" wrapText="1"/>
      <protection hidden="1"/>
    </xf>
    <xf numFmtId="0" fontId="20" fillId="0" borderId="33" xfId="0" applyFont="1" applyBorder="1" applyAlignment="1" applyProtection="1">
      <alignment horizontal="justify" vertical="top" wrapText="1"/>
      <protection hidden="1"/>
    </xf>
    <xf numFmtId="0" fontId="20" fillId="0" borderId="64" xfId="0" applyFont="1" applyBorder="1" applyAlignment="1" applyProtection="1">
      <alignment horizontal="justify" vertical="top" wrapText="1"/>
      <protection hidden="1"/>
    </xf>
    <xf numFmtId="0" fontId="20" fillId="0" borderId="35" xfId="0" applyFont="1" applyBorder="1" applyAlignment="1" applyProtection="1">
      <alignment horizontal="justify" vertical="top" wrapText="1"/>
      <protection hidden="1"/>
    </xf>
    <xf numFmtId="0" fontId="20" fillId="6" borderId="36" xfId="0" applyFont="1" applyFill="1" applyBorder="1" applyAlignment="1" applyProtection="1">
      <alignment horizontal="right"/>
      <protection hidden="1"/>
    </xf>
    <xf numFmtId="0" fontId="39" fillId="6" borderId="4" xfId="0" applyFont="1" applyFill="1" applyBorder="1" applyAlignment="1" applyProtection="1">
      <alignment horizontal="right"/>
      <protection hidden="1"/>
    </xf>
    <xf numFmtId="0" fontId="39" fillId="6" borderId="37" xfId="0" applyFont="1" applyFill="1" applyBorder="1" applyAlignment="1" applyProtection="1">
      <alignment horizontal="right"/>
      <protection hidden="1"/>
    </xf>
    <xf numFmtId="0" fontId="86" fillId="6" borderId="0" xfId="0" applyFont="1" applyFill="1" applyAlignment="1" applyProtection="1">
      <alignment horizontal="left" wrapText="1"/>
      <protection hidden="1"/>
    </xf>
    <xf numFmtId="0" fontId="66" fillId="6" borderId="0" xfId="0" applyFont="1" applyFill="1" applyAlignment="1" applyProtection="1">
      <alignment horizontal="center" wrapText="1"/>
      <protection hidden="1"/>
    </xf>
    <xf numFmtId="49" fontId="67" fillId="0" borderId="0" xfId="0" applyNumberFormat="1" applyFont="1" applyFill="1" applyBorder="1" applyAlignment="1" applyProtection="1">
      <alignment horizontal="left"/>
      <protection locked="0"/>
    </xf>
    <xf numFmtId="0" fontId="69" fillId="6" borderId="0" xfId="0" applyFont="1" applyFill="1" applyAlignment="1" applyProtection="1">
      <alignment horizontal="left" vertical="top" wrapText="1"/>
      <protection hidden="1"/>
    </xf>
    <xf numFmtId="0" fontId="20" fillId="7" borderId="0" xfId="0" applyFont="1" applyFill="1" applyAlignment="1" applyProtection="1">
      <alignment horizontal="left"/>
      <protection hidden="1"/>
    </xf>
    <xf numFmtId="0" fontId="67" fillId="6" borderId="0" xfId="0" applyFont="1" applyFill="1" applyAlignment="1" applyProtection="1">
      <alignment horizontal="left" vertical="top" wrapText="1"/>
      <protection hidden="1"/>
    </xf>
    <xf numFmtId="0" fontId="70" fillId="6" borderId="0" xfId="0" applyFont="1" applyFill="1" applyAlignment="1" applyProtection="1">
      <alignment horizontal="center" vertical="top" wrapText="1"/>
      <protection hidden="1"/>
    </xf>
    <xf numFmtId="0" fontId="22" fillId="4" borderId="0" xfId="0" applyFont="1" applyFill="1" applyAlignment="1" applyProtection="1">
      <alignment horizontal="center"/>
      <protection hidden="1"/>
    </xf>
    <xf numFmtId="0" fontId="90" fillId="4" borderId="0" xfId="0" applyFont="1" applyFill="1" applyAlignment="1" applyProtection="1">
      <alignment horizontal="center" vertical="center"/>
      <protection hidden="1"/>
    </xf>
    <xf numFmtId="0" fontId="27" fillId="8" borderId="0" xfId="0" applyFont="1" applyFill="1" applyAlignment="1" applyProtection="1">
      <alignment horizontal="center" vertical="center"/>
      <protection hidden="1"/>
    </xf>
    <xf numFmtId="49" fontId="68" fillId="0" borderId="0" xfId="0" applyNumberFormat="1" applyFont="1" applyFill="1" applyBorder="1" applyAlignment="1" applyProtection="1">
      <alignment horizontal="left"/>
      <protection locked="0"/>
    </xf>
    <xf numFmtId="0" fontId="69" fillId="0" borderId="0" xfId="0" applyFont="1" applyAlignment="1" applyProtection="1">
      <alignment horizontal="center"/>
      <protection hidden="1"/>
    </xf>
    <xf numFmtId="0" fontId="11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2" fillId="4" borderId="58" xfId="0" applyFont="1" applyFill="1" applyBorder="1" applyAlignment="1">
      <alignment horizontal="center" vertical="center" wrapText="1"/>
    </xf>
    <xf numFmtId="0" fontId="42" fillId="4" borderId="60" xfId="0" applyFont="1" applyFill="1" applyBorder="1" applyAlignment="1">
      <alignment horizontal="center" vertical="center" wrapText="1"/>
    </xf>
    <xf numFmtId="0" fontId="42" fillId="4" borderId="6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7" fillId="0" borderId="0" xfId="37" applyFont="1" applyAlignment="1">
      <alignment horizontal="right" vertical="top" wrapText="1"/>
    </xf>
    <xf numFmtId="0" fontId="2" fillId="0" borderId="0" xfId="37" applyAlignment="1">
      <alignment horizontal="center" vertical="top" wrapText="1"/>
    </xf>
    <xf numFmtId="2" fontId="36" fillId="4" borderId="45" xfId="37" applyNumberFormat="1" applyFont="1" applyFill="1" applyBorder="1" applyAlignment="1">
      <alignment horizontal="center" vertical="center"/>
    </xf>
    <xf numFmtId="2" fontId="36" fillId="4" borderId="32" xfId="37" applyNumberFormat="1" applyFont="1" applyFill="1" applyBorder="1" applyAlignment="1">
      <alignment horizontal="center" vertical="center"/>
    </xf>
    <xf numFmtId="2" fontId="36" fillId="4" borderId="46" xfId="37" applyNumberFormat="1" applyFont="1" applyFill="1" applyBorder="1" applyAlignment="1">
      <alignment horizontal="center" vertical="center"/>
    </xf>
    <xf numFmtId="2" fontId="36" fillId="4" borderId="27" xfId="37" applyNumberFormat="1" applyFont="1" applyFill="1" applyBorder="1" applyAlignment="1">
      <alignment horizontal="center" vertical="center"/>
    </xf>
    <xf numFmtId="2" fontId="36" fillId="4" borderId="9" xfId="37" applyNumberFormat="1" applyFont="1" applyFill="1" applyBorder="1" applyAlignment="1">
      <alignment horizontal="center" vertical="center"/>
    </xf>
    <xf numFmtId="2" fontId="36" fillId="4" borderId="26" xfId="37" applyNumberFormat="1" applyFont="1" applyFill="1" applyBorder="1" applyAlignment="1">
      <alignment horizontal="center" vertical="center"/>
    </xf>
    <xf numFmtId="2" fontId="52" fillId="4" borderId="7" xfId="37" applyNumberFormat="1" applyFont="1" applyFill="1" applyBorder="1" applyAlignment="1">
      <alignment horizontal="center" vertical="center"/>
    </xf>
    <xf numFmtId="2" fontId="52" fillId="4" borderId="8" xfId="37" applyNumberFormat="1" applyFont="1" applyFill="1" applyBorder="1" applyAlignment="1">
      <alignment horizontal="center" vertical="center"/>
    </xf>
    <xf numFmtId="2" fontId="36" fillId="4" borderId="7" xfId="37" applyNumberFormat="1" applyFont="1" applyFill="1" applyBorder="1" applyAlignment="1">
      <alignment horizontal="center" vertical="center"/>
    </xf>
    <xf numFmtId="2" fontId="36" fillId="4" borderId="8" xfId="37" applyNumberFormat="1" applyFont="1" applyFill="1" applyBorder="1" applyAlignment="1">
      <alignment horizontal="center" vertical="center"/>
    </xf>
    <xf numFmtId="2" fontId="36" fillId="4" borderId="35" xfId="37" applyNumberFormat="1" applyFont="1" applyFill="1" applyBorder="1" applyAlignment="1">
      <alignment horizontal="center" vertical="center"/>
    </xf>
    <xf numFmtId="2" fontId="36" fillId="4" borderId="37" xfId="37" applyNumberFormat="1" applyFont="1" applyFill="1" applyBorder="1" applyAlignment="1">
      <alignment horizontal="center" vertical="center"/>
    </xf>
    <xf numFmtId="2" fontId="36" fillId="12" borderId="27" xfId="37" applyNumberFormat="1" applyFont="1" applyFill="1" applyBorder="1" applyAlignment="1">
      <alignment horizontal="center" vertical="center"/>
    </xf>
    <xf numFmtId="2" fontId="36" fillId="12" borderId="9" xfId="37" applyNumberFormat="1" applyFont="1" applyFill="1" applyBorder="1" applyAlignment="1">
      <alignment horizontal="center" vertical="center"/>
    </xf>
    <xf numFmtId="2" fontId="51" fillId="4" borderId="7" xfId="37" applyNumberFormat="1" applyFont="1" applyFill="1" applyBorder="1" applyAlignment="1">
      <alignment horizontal="center" vertical="center"/>
    </xf>
    <xf numFmtId="2" fontId="51" fillId="4" borderId="8" xfId="37" applyNumberFormat="1" applyFont="1" applyFill="1" applyBorder="1" applyAlignment="1">
      <alignment horizontal="center" vertical="center"/>
    </xf>
    <xf numFmtId="2" fontId="36" fillId="12" borderId="26" xfId="37" applyNumberFormat="1" applyFont="1" applyFill="1" applyBorder="1" applyAlignment="1">
      <alignment horizontal="center" vertical="center"/>
    </xf>
    <xf numFmtId="2" fontId="51" fillId="11" borderId="7" xfId="37" applyNumberFormat="1" applyFont="1" applyFill="1" applyBorder="1" applyAlignment="1">
      <alignment horizontal="center" vertical="center"/>
    </xf>
    <xf numFmtId="2" fontId="51" fillId="11" borderId="8" xfId="37" applyNumberFormat="1" applyFont="1" applyFill="1" applyBorder="1" applyAlignment="1">
      <alignment horizontal="center" vertical="center"/>
    </xf>
    <xf numFmtId="0" fontId="17" fillId="9" borderId="33" xfId="37" applyFont="1" applyFill="1" applyBorder="1" applyAlignment="1">
      <alignment horizontal="center" vertical="center"/>
    </xf>
    <xf numFmtId="0" fontId="17" fillId="9" borderId="36" xfId="37" applyFont="1" applyFill="1" applyBorder="1" applyAlignment="1">
      <alignment horizontal="center" vertical="center"/>
    </xf>
    <xf numFmtId="0" fontId="17" fillId="9" borderId="35" xfId="37" applyFont="1" applyFill="1" applyBorder="1" applyAlignment="1">
      <alignment horizontal="left" vertical="center" wrapText="1"/>
    </xf>
    <xf numFmtId="0" fontId="17" fillId="9" borderId="37" xfId="37" applyFont="1" applyFill="1" applyBorder="1" applyAlignment="1">
      <alignment horizontal="left" vertical="center" wrapText="1"/>
    </xf>
    <xf numFmtId="2" fontId="17" fillId="9" borderId="17" xfId="37" applyNumberFormat="1" applyFont="1" applyFill="1" applyBorder="1" applyAlignment="1">
      <alignment horizontal="center" vertical="center"/>
    </xf>
    <xf numFmtId="2" fontId="17" fillId="9" borderId="27" xfId="37" applyNumberFormat="1" applyFont="1" applyFill="1" applyBorder="1" applyAlignment="1">
      <alignment horizontal="center" vertical="center"/>
    </xf>
    <xf numFmtId="2" fontId="48" fillId="9" borderId="17" xfId="37" applyNumberFormat="1" applyFont="1" applyFill="1" applyBorder="1" applyAlignment="1">
      <alignment horizontal="center" vertical="center"/>
    </xf>
    <xf numFmtId="2" fontId="48" fillId="9" borderId="27" xfId="37" applyNumberFormat="1" applyFont="1" applyFill="1" applyBorder="1" applyAlignment="1">
      <alignment horizontal="center" vertical="center"/>
    </xf>
    <xf numFmtId="2" fontId="51" fillId="4" borderId="14" xfId="37" applyNumberFormat="1" applyFont="1" applyFill="1" applyBorder="1" applyAlignment="1">
      <alignment horizontal="center" vertical="center"/>
    </xf>
    <xf numFmtId="2" fontId="51" fillId="4" borderId="6" xfId="37" applyNumberFormat="1" applyFont="1" applyFill="1" applyBorder="1" applyAlignment="1">
      <alignment horizontal="center" vertical="center"/>
    </xf>
    <xf numFmtId="2" fontId="36" fillId="4" borderId="34" xfId="37" applyNumberFormat="1" applyFont="1" applyFill="1" applyBorder="1" applyAlignment="1">
      <alignment horizontal="center" vertical="center"/>
    </xf>
    <xf numFmtId="2" fontId="30" fillId="4" borderId="40" xfId="37" applyNumberFormat="1" applyFont="1" applyFill="1" applyBorder="1" applyAlignment="1">
      <alignment horizontal="center" vertical="center"/>
    </xf>
    <xf numFmtId="2" fontId="30" fillId="4" borderId="41" xfId="37" applyNumberFormat="1" applyFont="1" applyFill="1" applyBorder="1" applyAlignment="1">
      <alignment horizontal="center" vertical="center"/>
    </xf>
    <xf numFmtId="2" fontId="51" fillId="4" borderId="40" xfId="37" applyNumberFormat="1" applyFont="1" applyFill="1" applyBorder="1" applyAlignment="1">
      <alignment horizontal="center" vertical="center"/>
    </xf>
    <xf numFmtId="2" fontId="51" fillId="4" borderId="41" xfId="37" applyNumberFormat="1" applyFont="1" applyFill="1" applyBorder="1" applyAlignment="1">
      <alignment horizontal="center" vertical="center"/>
    </xf>
    <xf numFmtId="2" fontId="30" fillId="0" borderId="40" xfId="37" applyNumberFormat="1" applyFont="1" applyBorder="1" applyAlignment="1">
      <alignment horizontal="center" vertical="center"/>
    </xf>
    <xf numFmtId="2" fontId="30" fillId="0" borderId="41" xfId="37" applyNumberFormat="1" applyFont="1" applyBorder="1" applyAlignment="1">
      <alignment horizontal="center" vertical="center"/>
    </xf>
    <xf numFmtId="2" fontId="51" fillId="0" borderId="40" xfId="37" applyNumberFormat="1" applyFont="1" applyBorder="1" applyAlignment="1">
      <alignment horizontal="center" vertical="center"/>
    </xf>
    <xf numFmtId="2" fontId="51" fillId="0" borderId="41" xfId="37" applyNumberFormat="1" applyFont="1" applyBorder="1" applyAlignment="1">
      <alignment horizontal="center" vertical="center"/>
    </xf>
    <xf numFmtId="0" fontId="46" fillId="0" borderId="0" xfId="37" applyFont="1" applyAlignment="1">
      <alignment horizontal="center" vertical="center" wrapText="1"/>
    </xf>
    <xf numFmtId="2" fontId="52" fillId="4" borderId="7" xfId="37" applyNumberFormat="1" applyFont="1" applyFill="1" applyBorder="1" applyAlignment="1">
      <alignment horizontal="left" vertical="center"/>
    </xf>
    <xf numFmtId="2" fontId="52" fillId="4" borderId="2" xfId="37" applyNumberFormat="1" applyFont="1" applyFill="1" applyBorder="1" applyAlignment="1">
      <alignment horizontal="left" vertical="center"/>
    </xf>
    <xf numFmtId="2" fontId="18" fillId="4" borderId="7" xfId="37" applyNumberFormat="1" applyFont="1" applyFill="1" applyBorder="1" applyAlignment="1">
      <alignment horizontal="center" vertical="center"/>
    </xf>
    <xf numFmtId="2" fontId="18" fillId="4" borderId="2" xfId="37" applyNumberFormat="1" applyFont="1" applyFill="1" applyBorder="1" applyAlignment="1">
      <alignment horizontal="center" vertical="center"/>
    </xf>
    <xf numFmtId="2" fontId="18" fillId="4" borderId="8" xfId="37" applyNumberFormat="1" applyFont="1" applyFill="1" applyBorder="1" applyAlignment="1">
      <alignment horizontal="center" vertical="center"/>
    </xf>
    <xf numFmtId="0" fontId="2" fillId="0" borderId="0" xfId="37" applyAlignment="1">
      <alignment horizontal="left" vertical="top" wrapText="1"/>
    </xf>
    <xf numFmtId="0" fontId="2" fillId="0" borderId="7" xfId="37" applyBorder="1" applyAlignment="1">
      <alignment horizontal="left" vertical="center"/>
    </xf>
    <xf numFmtId="0" fontId="2" fillId="0" borderId="2" xfId="37" applyBorder="1" applyAlignment="1">
      <alignment horizontal="left" vertical="center"/>
    </xf>
    <xf numFmtId="0" fontId="2" fillId="0" borderId="8" xfId="37" applyBorder="1" applyAlignment="1">
      <alignment horizontal="left" vertical="center"/>
    </xf>
    <xf numFmtId="2" fontId="17" fillId="6" borderId="10" xfId="37" applyNumberFormat="1" applyFont="1" applyFill="1" applyBorder="1" applyAlignment="1">
      <alignment horizontal="center" vertical="center"/>
    </xf>
    <xf numFmtId="2" fontId="17" fillId="6" borderId="11" xfId="37" applyNumberFormat="1" applyFont="1" applyFill="1" applyBorder="1" applyAlignment="1">
      <alignment horizontal="center" vertical="center"/>
    </xf>
    <xf numFmtId="2" fontId="17" fillId="6" borderId="12" xfId="37" applyNumberFormat="1" applyFont="1" applyFill="1" applyBorder="1" applyAlignment="1">
      <alignment horizontal="center" vertical="center"/>
    </xf>
    <xf numFmtId="0" fontId="18" fillId="0" borderId="0" xfId="37" applyFont="1" applyAlignment="1">
      <alignment horizontal="center" wrapText="1"/>
    </xf>
    <xf numFmtId="0" fontId="2" fillId="0" borderId="7" xfId="37" applyBorder="1" applyAlignment="1">
      <alignment horizontal="left" vertical="center" wrapText="1"/>
    </xf>
    <xf numFmtId="0" fontId="2" fillId="0" borderId="2" xfId="37" applyBorder="1" applyAlignment="1">
      <alignment horizontal="left" vertical="center" wrapText="1"/>
    </xf>
    <xf numFmtId="0" fontId="2" fillId="0" borderId="8" xfId="37" applyBorder="1" applyAlignment="1">
      <alignment horizontal="left" vertical="center" wrapText="1"/>
    </xf>
  </cellXfs>
  <cellStyles count="48">
    <cellStyle name="Currency" xfId="47" builtinId="4"/>
    <cellStyle name="Currency 2" xfId="1"/>
    <cellStyle name="Currency 2 2" xfId="22"/>
    <cellStyle name="Currency 2 2 2" xfId="40"/>
    <cellStyle name="Currency 2 3" xfId="20"/>
    <cellStyle name="Currency 2 3 2" xfId="38"/>
    <cellStyle name="Currency 2 4" xfId="28"/>
    <cellStyle name="Currency 2 4 2" xfId="42"/>
    <cellStyle name="Currency 2 5" xfId="33"/>
    <cellStyle name="Currency 3" xfId="21"/>
    <cellStyle name="Currency 3 2" xfId="39"/>
    <cellStyle name="Hyperlink" xfId="2" builtinId="8"/>
    <cellStyle name="Hyperlink 2" xfId="10"/>
    <cellStyle name="Hyperlink 3" xfId="13"/>
    <cellStyle name="Normal" xfId="0" builtinId="0"/>
    <cellStyle name="Normal 12 2 3" xfId="17"/>
    <cellStyle name="Normal 2" xfId="3"/>
    <cellStyle name="Normal 2 2" xfId="8"/>
    <cellStyle name="Normal 2 2 2" xfId="25"/>
    <cellStyle name="Normal 2 2 3" xfId="19"/>
    <cellStyle name="Normal 2 2 3 2" xfId="37"/>
    <cellStyle name="Normal 2 3" xfId="23"/>
    <cellStyle name="Normal 2 4" xfId="18"/>
    <cellStyle name="Normal 2 5" xfId="29"/>
    <cellStyle name="Normal 3" xfId="7"/>
    <cellStyle name="Normal 3 2" xfId="24"/>
    <cellStyle name="Normal 3 3" xfId="16"/>
    <cellStyle name="Normal 3 3 2" xfId="36"/>
    <cellStyle name="Normal 4" xfId="11"/>
    <cellStyle name="Normal 4 2" xfId="14"/>
    <cellStyle name="Normal 4 3" xfId="31"/>
    <cellStyle name="Normal 4 3 2" xfId="43"/>
    <cellStyle name="Normal 4 4" xfId="34"/>
    <cellStyle name="Normal 5" xfId="15"/>
    <cellStyle name="Normal 6" xfId="27"/>
    <cellStyle name="Normal 6 2" xfId="41"/>
    <cellStyle name="Normal 7" xfId="45"/>
    <cellStyle name="Normal 8" xfId="46"/>
    <cellStyle name="Percent 2" xfId="4"/>
    <cellStyle name="Percent 2 2" xfId="30"/>
    <cellStyle name="Percent 3" xfId="9"/>
    <cellStyle name="Percent 3 2" xfId="26"/>
    <cellStyle name="Percent 4" xfId="12"/>
    <cellStyle name="Percent 4 2" xfId="32"/>
    <cellStyle name="Percent 4 2 2" xfId="44"/>
    <cellStyle name="Percent 4 3" xfId="35"/>
    <cellStyle name="TableEvenline" xfId="5"/>
    <cellStyle name="TableOddline" xfId="6"/>
  </cellStyles>
  <dxfs count="97">
    <dxf>
      <font>
        <color theme="0" tint="-4.9989318521683403E-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 Light"/>
        <scheme val="maj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numFmt numFmtId="168" formatCode="#,##0.00\ &quot;€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numFmt numFmtId="16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name val="Calibri Light"/>
        <scheme val="none"/>
      </font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numFmt numFmtId="167" formatCode="####\-###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border outline="0">
        <right style="thin">
          <color indexed="64"/>
        </right>
      </border>
    </dxf>
    <dxf>
      <border>
        <bottom style="thin">
          <color indexed="64"/>
        </bottom>
      </border>
    </dxf>
    <dxf>
      <border diagonalUp="0" diagonalDown="0">
        <left/>
        <right/>
        <top/>
        <bottom/>
        <vertical/>
        <horizontal style="thin">
          <color auto="1"/>
        </horizontal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hair">
          <color rgb="FF000000"/>
        </left>
        <right/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sz val="10"/>
        <color auto="1"/>
        <name val="Calibri Ligh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/>
        <horizontal/>
      </border>
      <protection locked="0" hidden="0"/>
    </dxf>
    <dxf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0" readingOrder="0"/>
      <border diagonalUp="0" diagonalDown="0">
        <left/>
        <right style="hair">
          <color rgb="FF000000"/>
        </right>
        <top style="hair">
          <color rgb="FF000000"/>
        </top>
        <bottom style="hair">
          <color rgb="FF000000"/>
        </bottom>
        <vertical style="hair">
          <color rgb="FF000000"/>
        </vertical>
        <horizontal style="hair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border>
        <top style="hair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auto="1"/>
        <name val="Calibri Light"/>
        <scheme val="none"/>
      </font>
      <fill>
        <patternFill patternType="none">
          <fgColor rgb="FF000000"/>
          <bgColor auto="1"/>
        </patternFill>
      </fill>
      <alignment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b/>
        <i/>
        <strike/>
      </font>
      <fill>
        <patternFill>
          <bgColor rgb="FFFF0000"/>
        </patternFill>
      </fill>
    </dxf>
    <dxf>
      <font>
        <b/>
        <i/>
        <strike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109854</xdr:colOff>
      <xdr:row>0</xdr:row>
      <xdr:rowOff>154940</xdr:rowOff>
    </xdr:from>
    <xdr:to>
      <xdr:col>4</xdr:col>
      <xdr:colOff>140597</xdr:colOff>
      <xdr:row>1</xdr:row>
      <xdr:rowOff>171450</xdr:rowOff>
    </xdr:to>
    <xdr:pic>
      <xdr:nvPicPr>
        <xdr:cNvPr id="2057" name="Picture 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4" y="154940"/>
          <a:ext cx="2107193" cy="416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11</xdr:col>
      <xdr:colOff>285750</xdr:colOff>
      <xdr:row>0</xdr:row>
      <xdr:rowOff>57150</xdr:rowOff>
    </xdr:from>
    <xdr:to>
      <xdr:col>13</xdr:col>
      <xdr:colOff>760998</xdr:colOff>
      <xdr:row>2</xdr:row>
      <xdr:rowOff>64060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34275" y="57150"/>
          <a:ext cx="1627773" cy="597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107327</xdr:colOff>
      <xdr:row>0</xdr:row>
      <xdr:rowOff>84733</xdr:rowOff>
    </xdr:from>
    <xdr:ext cx="1961846" cy="378557"/>
    <xdr:pic>
      <xdr:nvPicPr>
        <xdr:cNvPr id="2" name="Picture 1">
          <a:extLst>
            <a:ext uri="{FF2B5EF4-FFF2-40B4-BE49-F238E27FC236}">
              <a16:creationId xmlns:a16="http://schemas.microsoft.com/office/drawing/2014/main" id="{B165A081-BA28-4A94-9B3A-23FA0E150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927" y="84733"/>
          <a:ext cx="1961846" cy="378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1857313</xdr:colOff>
      <xdr:row>0</xdr:row>
      <xdr:rowOff>133480</xdr:rowOff>
    </xdr:from>
    <xdr:ext cx="1172092" cy="438149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8461" y="133480"/>
          <a:ext cx="1172092" cy="438149"/>
        </a:xfrm>
        <a:prstGeom prst="rect">
          <a:avLst/>
        </a:prstGeom>
      </xdr:spPr>
    </xdr:pic>
    <xdr:clientData/>
  </xdr:oneCellAnchor>
  <xdr:oneCellAnchor>
    <xdr:from>
      <xdr:col>1</xdr:col>
      <xdr:colOff>107327</xdr:colOff>
      <xdr:row>0</xdr:row>
      <xdr:rowOff>84733</xdr:rowOff>
    </xdr:from>
    <xdr:ext cx="1961846" cy="378557"/>
    <xdr:pic>
      <xdr:nvPicPr>
        <xdr:cNvPr id="5" name="Picture 4">
          <a:extLst>
            <a:ext uri="{FF2B5EF4-FFF2-40B4-BE49-F238E27FC236}">
              <a16:creationId xmlns:a16="http://schemas.microsoft.com/office/drawing/2014/main" id="{B165A081-BA28-4A94-9B3A-23FA0E150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027" y="84733"/>
          <a:ext cx="1961846" cy="378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1857313</xdr:colOff>
      <xdr:row>0</xdr:row>
      <xdr:rowOff>133480</xdr:rowOff>
    </xdr:from>
    <xdr:ext cx="1172092" cy="438149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0163" y="133480"/>
          <a:ext cx="1172092" cy="4381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209551</xdr:rowOff>
    </xdr:from>
    <xdr:to>
      <xdr:col>1</xdr:col>
      <xdr:colOff>1321123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09551"/>
          <a:ext cx="3188023" cy="371474"/>
        </a:xfrm>
        <a:prstGeom prst="rect">
          <a:avLst/>
        </a:prstGeom>
      </xdr:spPr>
    </xdr:pic>
    <xdr:clientData/>
  </xdr:twoCellAnchor>
  <xdr:twoCellAnchor editAs="absolute">
    <xdr:from>
      <xdr:col>12</xdr:col>
      <xdr:colOff>447675</xdr:colOff>
      <xdr:row>0</xdr:row>
      <xdr:rowOff>66675</xdr:rowOff>
    </xdr:from>
    <xdr:to>
      <xdr:col>13</xdr:col>
      <xdr:colOff>1091045</xdr:colOff>
      <xdr:row>1</xdr:row>
      <xdr:rowOff>81280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6675"/>
          <a:ext cx="1624445" cy="595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104776</xdr:rowOff>
    </xdr:from>
    <xdr:ext cx="3188023" cy="37147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" y="104776"/>
          <a:ext cx="3188023" cy="371474"/>
        </a:xfrm>
        <a:prstGeom prst="rect">
          <a:avLst/>
        </a:prstGeom>
      </xdr:spPr>
    </xdr:pic>
    <xdr:clientData/>
  </xdr:oneCellAnchor>
  <xdr:twoCellAnchor editAs="absolute">
    <xdr:from>
      <xdr:col>13</xdr:col>
      <xdr:colOff>38100</xdr:colOff>
      <xdr:row>0</xdr:row>
      <xdr:rowOff>104775</xdr:rowOff>
    </xdr:from>
    <xdr:to>
      <xdr:col>13</xdr:col>
      <xdr:colOff>1665873</xdr:colOff>
      <xdr:row>2</xdr:row>
      <xdr:rowOff>149785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63475" y="104775"/>
          <a:ext cx="1627773" cy="5974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109854</xdr:colOff>
      <xdr:row>0</xdr:row>
      <xdr:rowOff>154940</xdr:rowOff>
    </xdr:from>
    <xdr:to>
      <xdr:col>4</xdr:col>
      <xdr:colOff>140597</xdr:colOff>
      <xdr:row>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404" y="154940"/>
          <a:ext cx="2107193" cy="416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11</xdr:col>
      <xdr:colOff>285750</xdr:colOff>
      <xdr:row>0</xdr:row>
      <xdr:rowOff>57150</xdr:rowOff>
    </xdr:from>
    <xdr:to>
      <xdr:col>13</xdr:col>
      <xdr:colOff>760998</xdr:colOff>
      <xdr:row>2</xdr:row>
      <xdr:rowOff>64060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34275" y="57150"/>
          <a:ext cx="1627773" cy="597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SrvLbLx.Domain.Local\Vol1\Geral\GPAH\8%20-%20PRR\Modelos\Em%20desenvolvimento\1D_RequisitosLegais_2021%2011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l/GPAH/1%20-%20PRIMEIRO%20DIREITO/0%20-%20Apoio%20-%201D/Modelos/2%20ELH%20e%20AC/Modelo%20Analise%20ELH%20e%20A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l/GPAH/8%20-%20PRR/Modelos/Em%20desenvolvimento/1D_EntBenef_Reabilitaca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HRU\PRR\1D_RequisitosLegais_2021%2011%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_Enquadramento"/>
      <sheetName val="Completo"/>
      <sheetName val="ReqLegais"/>
      <sheetName val="EB_AqTerrenos e Const"/>
      <sheetName val="EB_Aquis e Reab"/>
      <sheetName val="EB_Arrend"/>
      <sheetName val="EB_Reab"/>
      <sheetName val="11_Elementos"/>
      <sheetName val="12_Fogos"/>
      <sheetName val="13_Estrutura"/>
      <sheetName val="14_Resumo"/>
      <sheetName val="|"/>
      <sheetName val="Pessoas"/>
      <sheetName val="AG"/>
      <sheetName val="Fogos"/>
      <sheetName val="CF"/>
      <sheetName val="HCC"/>
      <sheetName val="NQ"/>
      <sheetName val="CO"/>
      <sheetName val="arrend"/>
      <sheetName val="Aux"/>
      <sheetName val="AC"/>
      <sheetName val="Tabelas"/>
      <sheetName val="Municipios"/>
      <sheetName val="VRefAquis"/>
      <sheetName val="VRefArren"/>
      <sheetName val="1D_RequisitosLegais_2021 11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C5">
            <v>710</v>
          </cell>
        </row>
        <row r="15">
          <cell r="C15" t="e">
            <v>#REF!</v>
          </cell>
        </row>
      </sheetData>
      <sheetData sheetId="17" refreshError="1"/>
      <sheetData sheetId="18" refreshError="1"/>
      <sheetData sheetId="19">
        <row r="8">
          <cell r="I8">
            <v>2.87</v>
          </cell>
        </row>
        <row r="9">
          <cell r="I9">
            <v>50</v>
          </cell>
        </row>
        <row r="15">
          <cell r="I15">
            <v>681.54</v>
          </cell>
          <cell r="J15">
            <v>957.06000000000017</v>
          </cell>
          <cell r="K15">
            <v>1308.7200000000003</v>
          </cell>
          <cell r="L15">
            <v>1611.7920000000004</v>
          </cell>
          <cell r="M15">
            <v>1763.3280000000004</v>
          </cell>
          <cell r="N15">
            <v>2066.4</v>
          </cell>
        </row>
        <row r="16">
          <cell r="I16">
            <v>392.61600000000004</v>
          </cell>
          <cell r="J16">
            <v>502.82400000000007</v>
          </cell>
          <cell r="K16">
            <v>654.36000000000013</v>
          </cell>
          <cell r="L16">
            <v>805.89599999999996</v>
          </cell>
          <cell r="M16">
            <v>881.6640000000001</v>
          </cell>
          <cell r="N16">
            <v>1033.2</v>
          </cell>
        </row>
      </sheetData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cer"/>
      <sheetName val="INE"/>
      <sheetName val="PatIHRU"/>
      <sheetName val="ELH"/>
      <sheetName val="AC1"/>
      <sheetName val="AC2"/>
      <sheetName val="AC3_AnexoI"/>
      <sheetName val="INE_semgraf"/>
      <sheetName val="|"/>
      <sheetName val="Ajuda"/>
      <sheetName val="Esclarecimentos"/>
      <sheetName val="AC"/>
      <sheetName val="arrend"/>
      <sheetName val="Alojamentos"/>
      <sheetName val="Edifícios dados"/>
      <sheetName val="dados BD"/>
      <sheetName val="SH"/>
      <sheetName val="HCC"/>
      <sheetName val="ELH_Alt"/>
      <sheetName val="AC_Alt"/>
      <sheetName val="Tabelas"/>
      <sheetName val="Municipios"/>
      <sheetName val="População aloj"/>
      <sheetName val="Hab Social"/>
      <sheetName val="Pop etária"/>
      <sheetName val="VRefAquis"/>
      <sheetName val="VRefArren"/>
      <sheetName val="Quadro SH"/>
    </sheetNames>
    <sheetDataSet>
      <sheetData sheetId="0">
        <row r="7">
          <cell r="D7"/>
        </row>
        <row r="9">
          <cell r="D9" t="e">
            <v>#N/A</v>
          </cell>
        </row>
        <row r="11">
          <cell r="D11" t="e">
            <v>#N/A</v>
          </cell>
          <cell r="Q11" t="e">
            <v>#N/A</v>
          </cell>
        </row>
        <row r="13">
          <cell r="D13" t="e">
            <v>#N/A</v>
          </cell>
          <cell r="Q13" t="e">
            <v>#N/A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I8" t="e">
            <v>#N/A</v>
          </cell>
        </row>
        <row r="9">
          <cell r="I9"/>
        </row>
        <row r="16">
          <cell r="I16" t="e">
            <v>#N/A</v>
          </cell>
          <cell r="J16" t="e">
            <v>#N/A</v>
          </cell>
          <cell r="K16" t="e">
            <v>#N/A</v>
          </cell>
          <cell r="L16" t="e">
            <v>#N/A</v>
          </cell>
          <cell r="M16" t="e">
            <v>#N/A</v>
          </cell>
          <cell r="N16" t="e">
            <v>#N/A</v>
          </cell>
        </row>
        <row r="17"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</row>
        <row r="18"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</row>
        <row r="19"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B1"/>
        </row>
      </sheetData>
      <sheetData sheetId="26">
        <row r="2">
          <cell r="B2"/>
        </row>
      </sheetData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rio"/>
      <sheetName val="BD_Formulário"/>
      <sheetName val="Anexo I"/>
      <sheetName val="BD_Anexo I"/>
      <sheetName val="Anexo II"/>
      <sheetName val="Anexo III"/>
      <sheetName val="Separador 1"/>
      <sheetName val="Anexo IV"/>
      <sheetName val="Anexo V"/>
      <sheetName val="Anexo V C"/>
      <sheetName val="Separador 2"/>
      <sheetName val="Anexo 3a"/>
      <sheetName val="Anexo 4a"/>
      <sheetName val="Anexo 5a"/>
      <sheetName val="HCC"/>
      <sheetName val="NQ"/>
      <sheetName val="CO"/>
      <sheetName val="SH"/>
      <sheetName val="Tabelas"/>
      <sheetName val="Municipios"/>
      <sheetName val="VRefAquis"/>
      <sheetName val="VRefArren"/>
      <sheetName val="Habitac"/>
    </sheetNames>
    <sheetDataSet>
      <sheetData sheetId="0">
        <row r="7">
          <cell r="E7" t="str">
            <v>Corvo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"/>
      <sheetName val="11_Enquadramento"/>
      <sheetName val="Completo"/>
      <sheetName val="ReqLegais"/>
      <sheetName val="EB_AqTerrenos e Const"/>
      <sheetName val="EB_Aquis e Reab"/>
      <sheetName val="EB_Arrend"/>
      <sheetName val="EB_Reab"/>
      <sheetName val="11_Elementos"/>
      <sheetName val="12_Fogos"/>
      <sheetName val="13_Estrutura"/>
      <sheetName val="14_Resumo"/>
      <sheetName val="|"/>
      <sheetName val="Pessoas"/>
      <sheetName val="AG"/>
      <sheetName val="Fogos"/>
      <sheetName val="CF"/>
      <sheetName val="HCC"/>
      <sheetName val="NQ"/>
      <sheetName val="CO"/>
      <sheetName val="arrend"/>
      <sheetName val="AC"/>
      <sheetName val="Tabelas"/>
      <sheetName val="Municipios"/>
      <sheetName val="VRefAquis"/>
      <sheetName val="VRefArren"/>
      <sheetName val="1D_RequisitosLegais_2021 11 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C5">
            <v>710</v>
          </cell>
        </row>
      </sheetData>
      <sheetData sheetId="18" refreshError="1"/>
      <sheetData sheetId="19" refreshError="1"/>
      <sheetData sheetId="20">
        <row r="8">
          <cell r="I8">
            <v>2.87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ables/table1.xml><?xml version="1.0" encoding="utf-8"?>
<table xmlns="http://schemas.openxmlformats.org/spreadsheetml/2006/main" id="15" name="Table22129422916" displayName="Table22129422916" ref="A6:H30" totalsRowShown="0" headerRowDxfId="84" dataDxfId="82" headerRowBorderDxfId="83" tableBorderDxfId="81" totalsRowBorderDxfId="80">
  <autoFilter ref="A6:H30"/>
  <tableColumns count="8">
    <tableColumn id="9" name="âmbito de aplicação" dataDxfId="79" dataCellStyle="Hyperlink"/>
    <tableColumn id="8" name="N.º" dataDxfId="78" dataCellStyle="Hyperlink"/>
    <tableColumn id="7" name="REQUISITOS LEGAIS" dataDxfId="77" dataCellStyle="Hyperlink"/>
    <tableColumn id="1" name="ENQUADRAMENTO LEGAL" dataDxfId="76"/>
    <tableColumn id="2" name="Verificação pelo município dos requisitos nos termos do número 3.3.2" dataDxfId="75"/>
    <tableColumn id="6" name="Fase em que é obrigatória a apresentação dos elementos." dataDxfId="74"/>
    <tableColumn id="11" name="Fundamentação" dataDxfId="73"/>
    <tableColumn id="3" name="OBSERVAÇÕES" dataDxfId="72"/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id="20" name="Table20" displayName="Table20" ref="F34:F38" totalsRowShown="0" headerRowDxfId="71" tableBorderDxfId="70">
  <autoFilter ref="F34:F38"/>
  <tableColumns count="1">
    <tableColumn id="1" name="Fas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1" name="Table21" displayName="Table21" ref="E35:E38" totalsRowShown="0" headerRowDxfId="69" dataDxfId="68">
  <autoFilter ref="E35:E38"/>
  <tableColumns count="1">
    <tableColumn id="1" name="Verificação pelo município" dataDxfId="6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7" name="Table18" displayName="Table18" ref="A5:N155" totalsRowShown="0" headerRowDxfId="65" totalsRowDxfId="62" headerRowBorderDxfId="64" tableBorderDxfId="63">
  <autoFilter ref="A5:N155"/>
  <tableColumns count="14">
    <tableColumn id="10" name="Identificação prédio ou fração (conforme propriedade horizontal ou designação que permita a identificação)" dataDxfId="61" totalsRowDxfId="60">
      <calculatedColumnFormula>#REF!</calculatedColumnFormula>
    </tableColumn>
    <tableColumn id="17" name="Morada (designação e n.º de polícia)" dataDxfId="59" totalsRowDxfId="58"/>
    <tableColumn id="18" name="Código Postal" dataDxfId="57" totalsRowDxfId="56"/>
    <tableColumn id="3" name="Código da freguesia" dataDxfId="55" totalsRowDxfId="54"/>
    <tableColumn id="4" name="Artigo Matricial conforme caderneta predial" dataDxfId="53" totalsRowDxfId="52"/>
    <tableColumn id="5" name="Descrição Conservatória do Registo Predial" dataDxfId="51" totalsRowDxfId="50"/>
    <tableColumn id="13" name="Tipologia" dataDxfId="49" totalsRowDxfId="48"/>
    <tableColumn id="7" name="Área bruta privativa habitação conforme caderneta predial (m²)" dataDxfId="47" totalsRowDxfId="46"/>
    <tableColumn id="2" name="Habitação" dataDxfId="45" totalsRowDxfId="44"/>
    <tableColumn id="9" name="Lugar de estacionamento " dataDxfId="43" totalsRowDxfId="42"/>
    <tableColumn id="8" name="Boxe de estacionamento" dataDxfId="41" totalsRowDxfId="40"/>
    <tableColumn id="12" name="Garagem individual" dataDxfId="39" totalsRowDxfId="38"/>
    <tableColumn id="11" name="Arrecadação" dataDxfId="37" totalsRowDxfId="36"/>
    <tableColumn id="1" name="Coeficiente localização do IMI (consultar link acima)" dataDxfId="35" totalsRowDxfId="3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2" name="Table183" displayName="Table183" ref="A6:N156" totalsRowShown="0" headerRowDxfId="32" dataDxfId="31" totalsRowDxfId="29" tableBorderDxfId="30">
  <autoFilter ref="A6:N156"/>
  <tableColumns count="14">
    <tableColumn id="10" name="Identificação prédio ou fração (conforme propriedade horizontal ou desginação que permita a identificação)" dataDxfId="28" totalsRowDxfId="27">
      <calculatedColumnFormula>+'Anexo II'!A6</calculatedColumnFormula>
    </tableColumn>
    <tableColumn id="5" name="Preço de aquisição" dataDxfId="26" totalsRowDxfId="25" dataCellStyle="Currency"/>
    <tableColumn id="7" name="Registos" dataDxfId="24" totalsRowDxfId="23" dataCellStyle="Currency"/>
    <tableColumn id="18" name="Atos Notariais com aquisição" dataDxfId="22" totalsRowDxfId="21" dataCellStyle="Currency"/>
    <tableColumn id="8" name="Tipo de procedimento de contratação pública da empreitada" dataDxfId="20" totalsRowDxfId="19" dataCellStyle="Currency"/>
    <tableColumn id="3" name="Empreitadas" dataDxfId="18" totalsRowDxfId="17" dataCellStyle="Currency"/>
    <tableColumn id="1" name="Trabalhos e fornecimentos com acessibilidades e de sustentabilidade ambiental" dataDxfId="16" totalsRowDxfId="15" dataCellStyle="Currency"/>
    <tableColumn id="4" name="Fiscalização" dataDxfId="14" totalsRowDxfId="13" dataCellStyle="Currency"/>
    <tableColumn id="15" name="Projetos" dataDxfId="12" totalsRowDxfId="11" dataCellStyle="Currency"/>
    <tableColumn id="16" name="Segurança em Obra" dataDxfId="10" totalsRowDxfId="9" dataCellStyle="Currency"/>
    <tableColumn id="20" name="Certificações Energéticas" dataDxfId="8" totalsRowDxfId="7" dataCellStyle="Currency"/>
    <tableColumn id="6" name="Publicitação" dataDxfId="6" totalsRowDxfId="5" dataCellStyle="Currency"/>
    <tableColumn id="9" name="Outros registos" dataDxfId="4" totalsRowDxfId="3" dataCellStyle="Currency"/>
    <tableColumn id="19" name="Total" dataDxfId="2" totalsRowDxfId="1" dataCellStyle="Currency">
      <calculatedColumnFormula>SUM(Table183[[#This Row],[Preço de aquisição]:[Outros registos]])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zonamentopf.portaldasfinancas.gov.pt/simulador/default.jsp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S58"/>
  <sheetViews>
    <sheetView showGridLines="0" tabSelected="1" view="pageBreakPreview" topLeftCell="A33" zoomScaleSheetLayoutView="100" workbookViewId="0">
      <selection activeCell="D41" sqref="D41"/>
    </sheetView>
  </sheetViews>
  <sheetFormatPr defaultColWidth="8.85546875" defaultRowHeight="15"/>
  <cols>
    <col min="1" max="1" width="8.85546875" style="16"/>
    <col min="2" max="2" width="10.42578125" style="1" customWidth="1"/>
    <col min="3" max="3" width="10.140625" style="16" customWidth="1"/>
    <col min="4" max="4" width="10.5703125" style="1" customWidth="1"/>
    <col min="5" max="5" width="28.28515625" style="16" bestFit="1" customWidth="1"/>
    <col min="6" max="6" width="5" style="16" bestFit="1" customWidth="1"/>
    <col min="7" max="7" width="1.7109375" style="16" customWidth="1"/>
    <col min="8" max="8" width="10.42578125" style="16" customWidth="1"/>
    <col min="9" max="9" width="2.5703125" style="1" customWidth="1"/>
    <col min="10" max="10" width="8.85546875" style="1" customWidth="1"/>
    <col min="11" max="11" width="11.85546875" style="1" customWidth="1"/>
    <col min="12" max="12" width="7.140625" style="1" customWidth="1"/>
    <col min="13" max="13" width="10.140625" style="1" customWidth="1"/>
    <col min="14" max="14" width="12.28515625" style="16" customWidth="1"/>
    <col min="15" max="15" width="1.85546875" style="1" hidden="1" customWidth="1"/>
    <col min="16" max="16" width="2.42578125" style="1" hidden="1" customWidth="1"/>
    <col min="17" max="17" width="4.42578125" style="1" hidden="1" customWidth="1"/>
    <col min="18" max="18" width="10.140625" style="1" hidden="1" customWidth="1"/>
    <col min="19" max="19" width="9.140625" style="1" hidden="1" customWidth="1"/>
    <col min="20" max="16384" width="8.85546875" style="1"/>
  </cols>
  <sheetData>
    <row r="1" spans="2:17" ht="31.5" customHeight="1">
      <c r="B1" s="2"/>
      <c r="C1" s="18"/>
      <c r="D1" s="2"/>
      <c r="E1" s="18"/>
      <c r="F1" s="18"/>
      <c r="G1" s="18"/>
      <c r="H1" s="18"/>
      <c r="I1" s="2"/>
      <c r="J1" s="2"/>
      <c r="K1" s="2"/>
      <c r="L1" s="2"/>
      <c r="M1" s="2"/>
      <c r="N1" s="18"/>
      <c r="O1" s="2"/>
    </row>
    <row r="2" spans="2:17"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19"/>
      <c r="O2" s="2"/>
    </row>
    <row r="3" spans="2:17" ht="17.25" customHeight="1">
      <c r="B3" s="3"/>
      <c r="C3" s="26"/>
      <c r="D3" s="3"/>
      <c r="E3" s="19"/>
      <c r="F3" s="23"/>
      <c r="G3" s="23"/>
      <c r="H3" s="24"/>
      <c r="I3" s="3"/>
      <c r="J3" s="6"/>
      <c r="K3" s="6"/>
      <c r="L3" s="3"/>
      <c r="M3" s="3"/>
      <c r="N3" s="19"/>
      <c r="O3" s="2"/>
    </row>
    <row r="4" spans="2:17" s="16" customFormat="1" ht="18.75">
      <c r="B4" s="297" t="s">
        <v>362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18"/>
    </row>
    <row r="5" spans="2:17" ht="15.75">
      <c r="B5" s="298" t="s">
        <v>480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"/>
    </row>
    <row r="6" spans="2:17">
      <c r="B6" s="29" t="s">
        <v>15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"/>
      <c r="P6" s="27" t="e">
        <f>VLOOKUP(#REF!,#REF!,8,FALSE)</f>
        <v>#REF!</v>
      </c>
      <c r="Q6" s="27"/>
    </row>
    <row r="7" spans="2:17" s="13" customFormat="1" ht="8.2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8"/>
      <c r="P7" s="30"/>
      <c r="Q7" s="30"/>
    </row>
    <row r="8" spans="2:17">
      <c r="B8" s="15"/>
      <c r="C8" s="7" t="s">
        <v>20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"/>
      <c r="P8" s="27" t="e">
        <f>VLOOKUP(#REF!,#REF!,12,FALSE)</f>
        <v>#REF!</v>
      </c>
      <c r="Q8" s="27"/>
    </row>
    <row r="9" spans="2:17" s="8" customFormat="1" ht="8.25">
      <c r="C9" s="9"/>
      <c r="D9" s="25"/>
      <c r="E9" s="25"/>
      <c r="F9" s="25"/>
      <c r="G9" s="25"/>
      <c r="Q9" s="10"/>
    </row>
    <row r="10" spans="2:17" s="16" customFormat="1">
      <c r="B10" s="18"/>
      <c r="C10" s="7" t="s">
        <v>21</v>
      </c>
      <c r="D10" s="299"/>
      <c r="E10" s="299"/>
      <c r="F10" s="299"/>
      <c r="G10" s="299"/>
      <c r="H10" s="299"/>
      <c r="I10" s="299"/>
      <c r="J10" s="299"/>
      <c r="K10" s="299"/>
      <c r="L10" s="7" t="s">
        <v>16</v>
      </c>
      <c r="M10" s="300"/>
      <c r="N10" s="300"/>
      <c r="O10" s="18"/>
      <c r="P10" s="33" t="e">
        <f>VLOOKUP(município,#REF!,2,FALSE)</f>
        <v>#REF!</v>
      </c>
    </row>
    <row r="11" spans="2:17" s="8" customFormat="1" ht="8.25">
      <c r="C11" s="9"/>
      <c r="D11" s="9"/>
      <c r="E11" s="25"/>
      <c r="F11" s="25"/>
      <c r="G11" s="25"/>
      <c r="I11" s="11"/>
      <c r="J11" s="11"/>
      <c r="K11" s="11"/>
      <c r="L11" s="9"/>
      <c r="M11" s="12"/>
      <c r="N11" s="12"/>
      <c r="Q11" s="10"/>
    </row>
    <row r="12" spans="2:17" s="16" customFormat="1">
      <c r="B12" s="293" t="s">
        <v>14</v>
      </c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</row>
    <row r="13" spans="2:17" s="13" customFormat="1" ht="8.25">
      <c r="B13" s="8"/>
      <c r="C13" s="9"/>
      <c r="D13" s="9"/>
      <c r="E13" s="25"/>
      <c r="F13" s="25"/>
      <c r="G13" s="25"/>
      <c r="H13" s="8"/>
      <c r="I13" s="11"/>
      <c r="J13" s="11"/>
      <c r="K13" s="11"/>
      <c r="L13" s="9"/>
      <c r="M13" s="12"/>
      <c r="N13" s="12"/>
    </row>
    <row r="14" spans="2:17" s="16" customFormat="1">
      <c r="B14" s="18"/>
      <c r="C14" s="28" t="s">
        <v>17</v>
      </c>
      <c r="D14" s="294" t="s">
        <v>486</v>
      </c>
      <c r="E14" s="294"/>
      <c r="F14" s="294"/>
      <c r="G14" s="294"/>
      <c r="H14" s="294"/>
      <c r="I14" s="277"/>
      <c r="J14" s="8"/>
      <c r="K14" s="8"/>
      <c r="L14" s="21"/>
      <c r="M14" s="158" t="s">
        <v>508</v>
      </c>
      <c r="N14" s="175"/>
    </row>
    <row r="15" spans="2:17" s="13" customFormat="1" ht="8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7" s="16" customFormat="1">
      <c r="B16" s="18"/>
      <c r="C16" s="28" t="s">
        <v>18</v>
      </c>
      <c r="D16" s="292"/>
      <c r="E16" s="292"/>
      <c r="F16" s="292"/>
      <c r="G16" s="292"/>
      <c r="H16" s="292"/>
      <c r="I16" s="292"/>
      <c r="J16" s="292"/>
      <c r="K16" s="292"/>
      <c r="L16" s="21"/>
      <c r="M16" s="8"/>
      <c r="N16" s="8"/>
    </row>
    <row r="17" spans="2:14" s="13" customFormat="1" ht="8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2:14" s="16" customFormat="1">
      <c r="B18" s="18"/>
      <c r="C18" s="28" t="s">
        <v>19</v>
      </c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</row>
    <row r="19" spans="2:14" s="16" customFormat="1">
      <c r="B19" s="18"/>
      <c r="C19" s="28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</row>
    <row r="20" spans="2:14" s="16" customFormat="1" ht="15" customHeight="1">
      <c r="B20" s="18"/>
      <c r="C20" s="28"/>
      <c r="D20" s="164" t="s">
        <v>402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2:14" s="13" customFormat="1" ht="8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2:14" s="16" customFormat="1" ht="21" customHeight="1">
      <c r="B22" s="18"/>
      <c r="C22" s="28"/>
      <c r="D22" s="282" t="s">
        <v>545</v>
      </c>
      <c r="E22" s="282"/>
      <c r="F22" s="282"/>
      <c r="G22" s="282"/>
      <c r="H22" s="282"/>
      <c r="I22" s="282"/>
      <c r="J22" s="282"/>
      <c r="K22" s="282"/>
      <c r="L22" s="282"/>
      <c r="M22" s="8"/>
      <c r="N22" s="176"/>
    </row>
    <row r="23" spans="2:14" s="13" customFormat="1" ht="8.25">
      <c r="B23" s="8"/>
      <c r="C23" s="8"/>
      <c r="D23" s="278"/>
      <c r="E23" s="278"/>
      <c r="F23" s="278"/>
      <c r="G23" s="278"/>
      <c r="H23" s="278"/>
      <c r="I23" s="278"/>
      <c r="J23" s="278"/>
      <c r="K23" s="278"/>
      <c r="L23" s="278"/>
      <c r="M23" s="8"/>
      <c r="N23" s="172"/>
    </row>
    <row r="24" spans="2:14" s="16" customFormat="1" ht="52.5" customHeight="1">
      <c r="B24" s="18"/>
      <c r="C24" s="28"/>
      <c r="D24" s="282" t="s">
        <v>513</v>
      </c>
      <c r="E24" s="282"/>
      <c r="F24" s="282"/>
      <c r="G24" s="282"/>
      <c r="H24" s="282"/>
      <c r="I24" s="282"/>
      <c r="J24" s="282"/>
      <c r="K24" s="282"/>
      <c r="L24" s="282"/>
      <c r="M24" s="8"/>
      <c r="N24" s="176"/>
    </row>
    <row r="25" spans="2:14" s="13" customFormat="1" ht="8.25">
      <c r="B25" s="8"/>
      <c r="C25" s="8"/>
      <c r="D25" s="278"/>
      <c r="E25" s="278"/>
      <c r="F25" s="278"/>
      <c r="G25" s="278"/>
      <c r="H25" s="278"/>
      <c r="I25" s="278"/>
      <c r="J25" s="278"/>
      <c r="K25" s="278"/>
      <c r="L25" s="278"/>
      <c r="M25" s="8"/>
      <c r="N25" s="172"/>
    </row>
    <row r="26" spans="2:14" s="16" customFormat="1" ht="121.5" customHeight="1">
      <c r="B26" s="18"/>
      <c r="C26" s="28"/>
      <c r="D26" s="282" t="s">
        <v>524</v>
      </c>
      <c r="E26" s="282"/>
      <c r="F26" s="282"/>
      <c r="G26" s="282"/>
      <c r="H26" s="282"/>
      <c r="I26" s="282"/>
      <c r="J26" s="282"/>
      <c r="K26" s="282"/>
      <c r="L26" s="282"/>
      <c r="M26" s="8"/>
      <c r="N26" s="176"/>
    </row>
    <row r="27" spans="2:14" s="13" customFormat="1" ht="8.25">
      <c r="B27" s="8"/>
      <c r="C27" s="8"/>
      <c r="D27" s="278"/>
      <c r="E27" s="278"/>
      <c r="F27" s="278"/>
      <c r="G27" s="278"/>
      <c r="H27" s="278"/>
      <c r="I27" s="278"/>
      <c r="J27" s="278"/>
      <c r="K27" s="278"/>
      <c r="L27" s="278"/>
      <c r="M27" s="8"/>
      <c r="N27" s="172"/>
    </row>
    <row r="28" spans="2:14" s="16" customFormat="1">
      <c r="B28" s="18"/>
      <c r="C28" s="28"/>
      <c r="D28" s="282" t="s">
        <v>517</v>
      </c>
      <c r="E28" s="282"/>
      <c r="F28" s="282"/>
      <c r="G28" s="282"/>
      <c r="H28" s="282"/>
      <c r="I28" s="282"/>
      <c r="J28" s="282"/>
      <c r="K28" s="282"/>
      <c r="L28" s="282"/>
      <c r="M28" s="8"/>
      <c r="N28" s="176"/>
    </row>
    <row r="29" spans="2:14" s="13" customFormat="1" ht="8.25">
      <c r="B29" s="8"/>
      <c r="C29" s="8"/>
      <c r="D29" s="278"/>
      <c r="E29" s="278"/>
      <c r="F29" s="278"/>
      <c r="G29" s="278"/>
      <c r="H29" s="278"/>
      <c r="I29" s="278"/>
      <c r="J29" s="278"/>
      <c r="K29" s="278"/>
      <c r="L29" s="278"/>
      <c r="M29" s="8"/>
      <c r="N29" s="172"/>
    </row>
    <row r="30" spans="2:14" s="13" customFormat="1" ht="8.25">
      <c r="B30" s="8"/>
      <c r="C30" s="8"/>
      <c r="D30" s="278"/>
      <c r="E30" s="278"/>
      <c r="F30" s="278"/>
      <c r="G30" s="278"/>
      <c r="H30" s="278"/>
      <c r="I30" s="278"/>
      <c r="J30" s="278"/>
      <c r="K30" s="278"/>
      <c r="L30" s="278"/>
      <c r="M30" s="8"/>
      <c r="N30" s="172"/>
    </row>
    <row r="31" spans="2:14" s="16" customFormat="1" ht="74.25" customHeight="1">
      <c r="B31" s="18"/>
      <c r="C31" s="28"/>
      <c r="D31" s="282" t="s">
        <v>518</v>
      </c>
      <c r="E31" s="282"/>
      <c r="F31" s="282"/>
      <c r="G31" s="282"/>
      <c r="H31" s="282"/>
      <c r="I31" s="282"/>
      <c r="J31" s="282"/>
      <c r="K31" s="282"/>
      <c r="L31" s="282"/>
      <c r="M31" s="8"/>
      <c r="N31" s="176"/>
    </row>
    <row r="32" spans="2:14" s="13" customFormat="1" ht="8.25">
      <c r="B32" s="8"/>
      <c r="C32" s="8"/>
      <c r="D32" s="278"/>
      <c r="E32" s="278"/>
      <c r="F32" s="278"/>
      <c r="G32" s="278"/>
      <c r="H32" s="278"/>
      <c r="I32" s="278"/>
      <c r="J32" s="278"/>
      <c r="K32" s="278"/>
      <c r="L32" s="278"/>
      <c r="M32" s="8"/>
      <c r="N32" s="172"/>
    </row>
    <row r="33" spans="1:19" s="16" customFormat="1" ht="52.5" customHeight="1">
      <c r="A33" s="275"/>
      <c r="B33" s="18"/>
      <c r="C33" s="28"/>
      <c r="D33" s="282" t="s">
        <v>519</v>
      </c>
      <c r="E33" s="282"/>
      <c r="F33" s="282"/>
      <c r="G33" s="282"/>
      <c r="H33" s="282"/>
      <c r="I33" s="282"/>
      <c r="J33" s="282"/>
      <c r="K33" s="282"/>
      <c r="L33" s="282"/>
      <c r="M33" s="8"/>
      <c r="N33" s="176"/>
      <c r="O33" s="16">
        <f>+N33</f>
        <v>0</v>
      </c>
      <c r="P33" s="16" t="str">
        <f>IF(N33="Não","Não","")</f>
        <v/>
      </c>
    </row>
    <row r="34" spans="1:19" s="13" customFormat="1" ht="7.5" customHeight="1">
      <c r="A34" s="27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72"/>
    </row>
    <row r="35" spans="1:19" s="16" customFormat="1" ht="15" customHeight="1">
      <c r="A35" s="275"/>
      <c r="B35" s="18"/>
      <c r="C35" s="28"/>
      <c r="D35" s="281" t="s">
        <v>520</v>
      </c>
      <c r="E35" s="281"/>
      <c r="F35" s="281"/>
      <c r="G35" s="281"/>
      <c r="H35" s="281"/>
      <c r="I35" s="281"/>
      <c r="J35" s="281"/>
      <c r="K35" s="281"/>
      <c r="L35" s="281"/>
      <c r="M35" s="8"/>
      <c r="N35" s="177"/>
      <c r="O35" s="16" t="str">
        <f>IF(N35="","",(IF(N35&lt;=#REF!,"Sim","Não")))</f>
        <v/>
      </c>
      <c r="P35" s="16" t="str">
        <f>IF(N35="Não","Não","")</f>
        <v/>
      </c>
      <c r="S35" s="279"/>
    </row>
    <row r="36" spans="1:19" s="13" customFormat="1" ht="7.5" customHeight="1">
      <c r="A36" s="27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72"/>
      <c r="S36" s="279"/>
    </row>
    <row r="37" spans="1:19" s="16" customFormat="1" ht="15" customHeight="1">
      <c r="A37" s="275"/>
      <c r="B37" s="18"/>
      <c r="C37" s="28"/>
      <c r="D37" s="281" t="s">
        <v>521</v>
      </c>
      <c r="E37" s="281"/>
      <c r="F37" s="281"/>
      <c r="G37" s="281"/>
      <c r="H37" s="281"/>
      <c r="I37" s="281"/>
      <c r="J37" s="281"/>
      <c r="K37" s="281"/>
      <c r="L37" s="281"/>
      <c r="M37" s="8"/>
      <c r="N37" s="177"/>
      <c r="O37" s="16" t="str">
        <f>IF(N37="","",(IF(N37&lt;=#REF!,"Sim","Não")))</f>
        <v/>
      </c>
      <c r="P37" s="16" t="str">
        <f>IF(N37="Não","Não","")</f>
        <v/>
      </c>
    </row>
    <row r="38" spans="1:19" s="13" customFormat="1" ht="8.25">
      <c r="B38" s="8"/>
      <c r="C38" s="8"/>
      <c r="D38" s="278"/>
      <c r="E38" s="278"/>
      <c r="F38" s="278"/>
      <c r="G38" s="278"/>
      <c r="H38" s="278"/>
      <c r="I38" s="278"/>
      <c r="J38" s="278"/>
      <c r="K38" s="278"/>
      <c r="L38" s="278"/>
      <c r="M38" s="8"/>
      <c r="N38" s="172"/>
    </row>
    <row r="39" spans="1:19" s="13" customFormat="1" ht="8.25">
      <c r="B39" s="8"/>
      <c r="C39" s="8"/>
      <c r="D39" s="278"/>
      <c r="E39" s="278"/>
      <c r="F39" s="278"/>
      <c r="G39" s="278"/>
      <c r="H39" s="278"/>
      <c r="I39" s="278"/>
      <c r="J39" s="278"/>
      <c r="K39" s="278"/>
      <c r="L39" s="278"/>
      <c r="M39" s="8"/>
      <c r="N39" s="172"/>
    </row>
    <row r="40" spans="1:19" s="16" customFormat="1" ht="38.25" customHeight="1">
      <c r="A40" s="275"/>
      <c r="B40" s="18"/>
      <c r="C40" s="28"/>
      <c r="D40" s="282" t="s">
        <v>546</v>
      </c>
      <c r="E40" s="282"/>
      <c r="F40" s="282"/>
      <c r="G40" s="282"/>
      <c r="H40" s="282"/>
      <c r="I40" s="282"/>
      <c r="J40" s="282"/>
      <c r="K40" s="282"/>
      <c r="L40" s="282"/>
      <c r="M40" s="8"/>
      <c r="N40" s="176"/>
      <c r="O40" s="16">
        <f>+N40</f>
        <v>0</v>
      </c>
      <c r="P40" s="16" t="str">
        <f>IF(N40="Não","Não","")</f>
        <v/>
      </c>
    </row>
    <row r="41" spans="1:19" s="13" customFormat="1" ht="7.5" customHeight="1">
      <c r="A41" s="27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172"/>
    </row>
    <row r="42" spans="1:19" s="16" customFormat="1" ht="33" customHeight="1">
      <c r="B42" s="18"/>
      <c r="C42" s="28"/>
      <c r="D42" s="282" t="s">
        <v>525</v>
      </c>
      <c r="E42" s="282"/>
      <c r="F42" s="282"/>
      <c r="G42" s="282"/>
      <c r="H42" s="282"/>
      <c r="I42" s="282"/>
      <c r="J42" s="282"/>
      <c r="K42" s="282"/>
      <c r="L42" s="282"/>
      <c r="M42" s="8"/>
      <c r="N42" s="176"/>
    </row>
    <row r="43" spans="1:19" s="13" customFormat="1" ht="8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72"/>
    </row>
    <row r="44" spans="1:19" s="16" customFormat="1" ht="15" customHeight="1">
      <c r="B44" s="18"/>
      <c r="C44" s="28"/>
      <c r="D44" s="289" t="s">
        <v>464</v>
      </c>
      <c r="E44" s="289"/>
      <c r="F44" s="289"/>
      <c r="G44" s="289"/>
      <c r="H44" s="289"/>
      <c r="I44" s="289"/>
      <c r="J44" s="289"/>
      <c r="K44" s="290" t="str">
        <f>IF(O44=8,"Prossiga com a candidatura","Não cumpre os requisitos")</f>
        <v>Não cumpre os requisitos</v>
      </c>
      <c r="L44" s="290"/>
      <c r="M44" s="290"/>
      <c r="N44" s="290"/>
      <c r="O44" s="16">
        <f>COUNTIF(N22:N42,"Sim")</f>
        <v>0</v>
      </c>
    </row>
    <row r="45" spans="1:19" s="13" customFormat="1" ht="8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9" s="16" customFormat="1" ht="15" customHeight="1">
      <c r="B46" s="18"/>
      <c r="C46" s="28"/>
      <c r="D46" s="164" t="s">
        <v>462</v>
      </c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9" s="13" customFormat="1" ht="8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9" s="16" customFormat="1" ht="15" customHeight="1">
      <c r="B48" s="18"/>
      <c r="C48" s="28"/>
      <c r="D48" s="282" t="s">
        <v>460</v>
      </c>
      <c r="E48" s="282"/>
      <c r="F48" s="282"/>
      <c r="G48" s="282"/>
      <c r="H48" s="282"/>
      <c r="I48" s="282"/>
      <c r="J48" s="282"/>
      <c r="K48" s="282"/>
      <c r="L48" s="282"/>
      <c r="M48" s="218"/>
      <c r="N48" s="219"/>
    </row>
    <row r="49" spans="2:16" s="16" customFormat="1" ht="15" customHeight="1">
      <c r="B49" s="18"/>
      <c r="C49" s="28"/>
      <c r="D49" s="282" t="s">
        <v>457</v>
      </c>
      <c r="E49" s="282"/>
      <c r="F49" s="282"/>
      <c r="G49" s="282"/>
      <c r="H49" s="282"/>
      <c r="I49" s="282"/>
      <c r="J49" s="282"/>
      <c r="K49" s="282"/>
      <c r="L49" s="282"/>
      <c r="M49" s="218"/>
      <c r="N49" s="219"/>
    </row>
    <row r="50" spans="2:16" s="16" customFormat="1" ht="15" customHeight="1">
      <c r="B50" s="18"/>
      <c r="C50" s="28"/>
      <c r="D50" s="282" t="s">
        <v>463</v>
      </c>
      <c r="E50" s="282"/>
      <c r="F50" s="282"/>
      <c r="G50" s="282"/>
      <c r="H50" s="282"/>
      <c r="I50" s="282"/>
      <c r="J50" s="282"/>
      <c r="K50" s="282"/>
      <c r="L50" s="282"/>
      <c r="M50" s="282"/>
      <c r="N50" s="219"/>
    </row>
    <row r="51" spans="2:16" s="16" customFormat="1" ht="15" customHeight="1">
      <c r="B51" s="18"/>
      <c r="C51" s="28"/>
      <c r="D51" s="282" t="s">
        <v>523</v>
      </c>
      <c r="E51" s="282"/>
      <c r="F51" s="282"/>
      <c r="G51" s="282"/>
      <c r="H51" s="282"/>
      <c r="I51" s="282"/>
      <c r="J51" s="282"/>
      <c r="K51" s="282"/>
      <c r="L51" s="282"/>
      <c r="M51" s="218"/>
      <c r="N51" s="219"/>
    </row>
    <row r="52" spans="2:16" s="16" customFormat="1">
      <c r="B52" s="18"/>
      <c r="C52" s="28"/>
      <c r="D52" s="282" t="s">
        <v>522</v>
      </c>
      <c r="E52" s="282"/>
      <c r="F52" s="282"/>
      <c r="G52" s="282"/>
      <c r="H52" s="282"/>
      <c r="I52" s="282"/>
      <c r="J52" s="282"/>
      <c r="K52" s="282"/>
      <c r="L52" s="282"/>
      <c r="M52" s="282"/>
      <c r="N52" s="219"/>
    </row>
    <row r="53" spans="2:16" s="16" customFormat="1">
      <c r="B53" s="1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8"/>
      <c r="N53" s="8"/>
    </row>
    <row r="54" spans="2:16" s="13" customFormat="1" ht="8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2:16" s="16" customFormat="1" ht="15" customHeight="1"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</row>
    <row r="56" spans="2:16" s="8" customFormat="1" ht="8.25">
      <c r="B56" s="31"/>
      <c r="C56" s="31"/>
      <c r="H56" s="22"/>
      <c r="I56" s="22"/>
      <c r="J56" s="22"/>
      <c r="K56" s="22"/>
      <c r="L56" s="22"/>
      <c r="M56" s="22"/>
      <c r="N56" s="22"/>
    </row>
    <row r="57" spans="2:16" s="8" customFormat="1" ht="33.75" customHeight="1">
      <c r="B57" s="283" t="s">
        <v>456</v>
      </c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5"/>
    </row>
    <row r="58" spans="2:16" s="8" customFormat="1" ht="54.75" customHeight="1">
      <c r="B58" s="286" t="s">
        <v>544</v>
      </c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8"/>
      <c r="O58" s="173"/>
      <c r="P58" s="173"/>
    </row>
  </sheetData>
  <mergeCells count="29">
    <mergeCell ref="B2:M2"/>
    <mergeCell ref="B4:N4"/>
    <mergeCell ref="B5:N5"/>
    <mergeCell ref="D10:K10"/>
    <mergeCell ref="M10:N10"/>
    <mergeCell ref="D22:L22"/>
    <mergeCell ref="D24:L24"/>
    <mergeCell ref="D26:L26"/>
    <mergeCell ref="D28:L28"/>
    <mergeCell ref="D8:N8"/>
    <mergeCell ref="D16:K16"/>
    <mergeCell ref="B12:N12"/>
    <mergeCell ref="D14:H14"/>
    <mergeCell ref="D18:N19"/>
    <mergeCell ref="B57:N57"/>
    <mergeCell ref="B58:N58"/>
    <mergeCell ref="D44:J44"/>
    <mergeCell ref="D50:M50"/>
    <mergeCell ref="D48:L48"/>
    <mergeCell ref="D49:L49"/>
    <mergeCell ref="K44:N44"/>
    <mergeCell ref="D52:M52"/>
    <mergeCell ref="D37:L37"/>
    <mergeCell ref="D40:L40"/>
    <mergeCell ref="D51:L51"/>
    <mergeCell ref="D42:L42"/>
    <mergeCell ref="D31:L31"/>
    <mergeCell ref="D33:L33"/>
    <mergeCell ref="D35:L35"/>
  </mergeCells>
  <conditionalFormatting sqref="K44:N44">
    <cfRule type="containsText" dxfId="96" priority="15" operator="containsText" text="Não cumpre os requisitos">
      <formula>NOT(ISERROR(SEARCH("Não cumpre os requisitos",K44)))</formula>
    </cfRule>
  </conditionalFormatting>
  <conditionalFormatting sqref="A33:A37">
    <cfRule type="containsText" dxfId="95" priority="9" operator="containsText" text="Prossiga com a candidatura">
      <formula>NOT(ISERROR(SEARCH("Prossiga com a candidatura",A33)))</formula>
    </cfRule>
    <cfRule type="containsText" dxfId="94" priority="14" operator="containsText" text="Não cumpre os requisitos">
      <formula>NOT(ISERROR(SEARCH("Não cumpre os requisitos",A33)))</formula>
    </cfRule>
  </conditionalFormatting>
  <conditionalFormatting sqref="N35">
    <cfRule type="expression" dxfId="93" priority="13">
      <formula>#REF!&gt;#REF!</formula>
    </cfRule>
  </conditionalFormatting>
  <conditionalFormatting sqref="M35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N37">
    <cfRule type="expression" dxfId="92" priority="10">
      <formula>#REF!&gt;#REF!</formula>
    </cfRule>
  </conditionalFormatting>
  <conditionalFormatting sqref="S35:S36">
    <cfRule type="expression" dxfId="91" priority="8">
      <formula>#REF!&gt;#REF!</formula>
    </cfRule>
  </conditionalFormatting>
  <conditionalFormatting sqref="N33">
    <cfRule type="cellIs" dxfId="90" priority="7" operator="equal">
      <formula>"Não"</formula>
    </cfRule>
  </conditionalFormatting>
  <conditionalFormatting sqref="N40">
    <cfRule type="cellIs" dxfId="89" priority="3" operator="equal">
      <formula>"Não"</formula>
    </cfRule>
  </conditionalFormatting>
  <conditionalFormatting sqref="A40">
    <cfRule type="containsText" dxfId="88" priority="4" operator="containsText" text="Prossiga com a candidatura">
      <formula>NOT(ISERROR(SEARCH("Prossiga com a candidatura",A40)))</formula>
    </cfRule>
    <cfRule type="containsText" dxfId="87" priority="5" operator="containsText" text="Não cumpre os requisitos">
      <formula>NOT(ISERROR(SEARCH("Não cumpre os requisitos",A40)))</formula>
    </cfRule>
  </conditionalFormatting>
  <conditionalFormatting sqref="A41">
    <cfRule type="containsText" dxfId="86" priority="1" operator="containsText" text="Prossiga com a candidatura">
      <formula>NOT(ISERROR(SEARCH("Prossiga com a candidatura",A41)))</formula>
    </cfRule>
    <cfRule type="containsText" dxfId="85" priority="2" operator="containsText" text="Não cumpre os requisitos">
      <formula>NOT(ISERROR(SEARCH("Não cumpre os requisitos",A41)))</formula>
    </cfRule>
  </conditionalFormatting>
  <dataValidations count="1">
    <dataValidation type="decimal" operator="greaterThan" allowBlank="1" showInputMessage="1" showErrorMessage="1" sqref="N1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3CABA35F-8C9D-430E-A9B2-BF6455AEF6C4}">
            <x14:iconSet custom="1">
              <x14:cfvo type="percent">
                <xm:f>0</xm:f>
              </x14:cfvo>
              <x14:cfvo type="formula">
                <xm:f>#REF!</xm:f>
              </x14:cfvo>
              <x14:cfvo type="formula">
                <xm:f>#REF!</xm:f>
              </x14:cfvo>
              <x14:cfIcon iconSet="3Symbols" iconId="2"/>
              <x14:cfIcon iconSet="3Symbols" iconId="2"/>
              <x14:cfIcon iconSet="3Symbols" iconId="0"/>
            </x14:iconSet>
          </x14:cfRule>
          <xm:sqref>M35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Tabelas!$E$2:$E$13</xm:f>
          </x14:formula1>
          <xm:sqref>D8:N8</xm:sqref>
        </x14:dataValidation>
        <x14:dataValidation type="list" allowBlank="1" showInputMessage="1" showErrorMessage="1">
          <x14:formula1>
            <xm:f>Tabelas!$C$2:$C$5</xm:f>
          </x14:formula1>
          <xm:sqref>D14 I14</xm:sqref>
        </x14:dataValidation>
        <x14:dataValidation type="list" allowBlank="1" showInputMessage="1" showErrorMessage="1">
          <x14:formula1>
            <xm:f>Tabelas!$G$2:$G$3</xm:f>
          </x14:formula1>
          <xm:sqref>N22 N24 N26 N28 N31 N33 N40 N42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5"/>
  <sheetViews>
    <sheetView showGridLines="0" view="pageBreakPreview" topLeftCell="B1" zoomScale="98" zoomScaleNormal="100" zoomScaleSheetLayoutView="98" workbookViewId="0">
      <selection activeCell="B1" sqref="B1"/>
    </sheetView>
  </sheetViews>
  <sheetFormatPr defaultColWidth="9.140625" defaultRowHeight="12.75"/>
  <cols>
    <col min="1" max="1" width="12.85546875" style="185" hidden="1" customWidth="1"/>
    <col min="2" max="2" width="7.140625" style="184" customWidth="1"/>
    <col min="3" max="3" width="47.7109375" style="183" customWidth="1"/>
    <col min="4" max="4" width="20.85546875" style="182" customWidth="1"/>
    <col min="5" max="6" width="17.5703125" style="181" customWidth="1"/>
    <col min="7" max="7" width="20.85546875" style="181" customWidth="1"/>
    <col min="8" max="8" width="48.85546875" style="180" customWidth="1"/>
    <col min="9" max="16384" width="9.140625" style="178"/>
  </cols>
  <sheetData>
    <row r="1" spans="1:8" s="208" customFormat="1" ht="51">
      <c r="A1" s="200"/>
      <c r="B1" s="213"/>
      <c r="C1" s="212"/>
      <c r="D1" s="211"/>
      <c r="E1" s="210"/>
      <c r="F1" s="210"/>
      <c r="G1" s="210"/>
      <c r="H1" s="209"/>
    </row>
    <row r="2" spans="1:8" s="202" customFormat="1" ht="9">
      <c r="A2" s="200"/>
      <c r="B2" s="207"/>
      <c r="C2" s="206"/>
      <c r="D2" s="205"/>
      <c r="E2" s="204"/>
      <c r="F2" s="204"/>
      <c r="G2" s="204"/>
      <c r="H2" s="203"/>
    </row>
    <row r="3" spans="1:8" s="199" customFormat="1" ht="18.75">
      <c r="A3" s="201"/>
      <c r="B3" s="301" t="s">
        <v>459</v>
      </c>
      <c r="C3" s="301"/>
      <c r="D3" s="301"/>
      <c r="E3" s="301"/>
      <c r="F3" s="301"/>
      <c r="G3" s="301"/>
      <c r="H3" s="301"/>
    </row>
    <row r="4" spans="1:8" s="199" customFormat="1">
      <c r="A4" s="200"/>
      <c r="B4" s="302" t="s">
        <v>450</v>
      </c>
      <c r="C4" s="302"/>
      <c r="D4" s="302"/>
      <c r="E4" s="302"/>
      <c r="F4" s="302"/>
      <c r="G4" s="302"/>
      <c r="H4" s="302"/>
    </row>
    <row r="5" spans="1:8" s="193" customFormat="1" ht="9">
      <c r="A5" s="198"/>
      <c r="B5" s="197"/>
      <c r="C5" s="196"/>
      <c r="D5" s="195"/>
      <c r="H5" s="194"/>
    </row>
    <row r="6" spans="1:8" ht="51">
      <c r="A6" s="192" t="s">
        <v>449</v>
      </c>
      <c r="B6" s="191" t="s">
        <v>448</v>
      </c>
      <c r="C6" s="214" t="s">
        <v>13</v>
      </c>
      <c r="D6" s="215" t="s">
        <v>447</v>
      </c>
      <c r="E6" s="191" t="s">
        <v>403</v>
      </c>
      <c r="F6" s="191" t="s">
        <v>404</v>
      </c>
      <c r="G6" s="191" t="s">
        <v>405</v>
      </c>
      <c r="H6" s="216" t="s">
        <v>446</v>
      </c>
    </row>
    <row r="7" spans="1:8" s="190" customFormat="1" ht="27">
      <c r="A7" s="189" t="s">
        <v>424</v>
      </c>
      <c r="B7" s="226">
        <v>1</v>
      </c>
      <c r="C7" s="227" t="s">
        <v>443</v>
      </c>
      <c r="D7" s="228"/>
      <c r="E7" s="229"/>
      <c r="F7" s="230"/>
      <c r="G7" s="230"/>
      <c r="H7" s="231"/>
    </row>
    <row r="8" spans="1:8" ht="48">
      <c r="A8" s="189" t="s">
        <v>424</v>
      </c>
      <c r="B8" s="232" t="s">
        <v>445</v>
      </c>
      <c r="C8" s="233" t="s">
        <v>441</v>
      </c>
      <c r="D8" s="222" t="s">
        <v>440</v>
      </c>
      <c r="E8" s="223"/>
      <c r="F8" s="224" t="s">
        <v>465</v>
      </c>
      <c r="G8" s="224"/>
      <c r="H8" s="225"/>
    </row>
    <row r="9" spans="1:8" ht="38.25">
      <c r="A9" s="189" t="s">
        <v>424</v>
      </c>
      <c r="B9" s="232" t="s">
        <v>444</v>
      </c>
      <c r="C9" s="233" t="s">
        <v>438</v>
      </c>
      <c r="D9" s="222" t="s">
        <v>433</v>
      </c>
      <c r="E9" s="223"/>
      <c r="F9" s="224" t="s">
        <v>465</v>
      </c>
      <c r="G9" s="224"/>
      <c r="H9" s="225"/>
    </row>
    <row r="10" spans="1:8" ht="38.25">
      <c r="A10" s="189" t="s">
        <v>424</v>
      </c>
      <c r="B10" s="232" t="s">
        <v>537</v>
      </c>
      <c r="C10" s="233" t="s">
        <v>436</v>
      </c>
      <c r="D10" s="222" t="s">
        <v>433</v>
      </c>
      <c r="E10" s="223"/>
      <c r="F10" s="224" t="s">
        <v>465</v>
      </c>
      <c r="G10" s="224"/>
      <c r="H10" s="225"/>
    </row>
    <row r="11" spans="1:8" ht="38.25">
      <c r="A11" s="189" t="s">
        <v>424</v>
      </c>
      <c r="B11" s="220" t="s">
        <v>538</v>
      </c>
      <c r="C11" s="221" t="s">
        <v>434</v>
      </c>
      <c r="D11" s="222" t="s">
        <v>433</v>
      </c>
      <c r="E11" s="223"/>
      <c r="F11" s="224" t="s">
        <v>465</v>
      </c>
      <c r="G11" s="224"/>
      <c r="H11" s="225"/>
    </row>
    <row r="12" spans="1:8" ht="38.25">
      <c r="A12" s="189" t="s">
        <v>424</v>
      </c>
      <c r="B12" s="220" t="s">
        <v>539</v>
      </c>
      <c r="C12" s="221" t="s">
        <v>431</v>
      </c>
      <c r="D12" s="222" t="s">
        <v>406</v>
      </c>
      <c r="E12" s="223"/>
      <c r="F12" s="224" t="s">
        <v>455</v>
      </c>
      <c r="G12" s="224"/>
      <c r="H12" s="225" t="s">
        <v>428</v>
      </c>
    </row>
    <row r="13" spans="1:8" ht="38.25">
      <c r="A13" s="189" t="s">
        <v>424</v>
      </c>
      <c r="B13" s="220" t="s">
        <v>540</v>
      </c>
      <c r="C13" s="221" t="s">
        <v>452</v>
      </c>
      <c r="D13" s="222" t="s">
        <v>406</v>
      </c>
      <c r="E13" s="223"/>
      <c r="F13" s="224" t="s">
        <v>455</v>
      </c>
      <c r="G13" s="224"/>
      <c r="H13" s="225" t="s">
        <v>428</v>
      </c>
    </row>
    <row r="14" spans="1:8" ht="27">
      <c r="A14" s="189" t="s">
        <v>424</v>
      </c>
      <c r="B14" s="220" t="s">
        <v>541</v>
      </c>
      <c r="C14" s="221" t="s">
        <v>430</v>
      </c>
      <c r="D14" s="222" t="s">
        <v>406</v>
      </c>
      <c r="E14" s="223"/>
      <c r="F14" s="224" t="s">
        <v>455</v>
      </c>
      <c r="G14" s="224"/>
      <c r="H14" s="225" t="s">
        <v>428</v>
      </c>
    </row>
    <row r="15" spans="1:8" ht="27">
      <c r="A15" s="189" t="s">
        <v>424</v>
      </c>
      <c r="B15" s="220" t="s">
        <v>542</v>
      </c>
      <c r="C15" s="221" t="s">
        <v>429</v>
      </c>
      <c r="D15" s="222" t="s">
        <v>406</v>
      </c>
      <c r="E15" s="223"/>
      <c r="F15" s="224" t="s">
        <v>455</v>
      </c>
      <c r="G15" s="224"/>
      <c r="H15" s="225" t="s">
        <v>428</v>
      </c>
    </row>
    <row r="16" spans="1:8" ht="27">
      <c r="A16" s="189" t="s">
        <v>424</v>
      </c>
      <c r="B16" s="226">
        <v>2</v>
      </c>
      <c r="C16" s="227" t="s">
        <v>543</v>
      </c>
      <c r="D16" s="234"/>
      <c r="E16" s="235"/>
      <c r="F16" s="234"/>
      <c r="G16" s="234"/>
      <c r="H16" s="236"/>
    </row>
    <row r="17" spans="1:8" ht="38.25">
      <c r="A17" s="189" t="s">
        <v>424</v>
      </c>
      <c r="B17" s="220" t="s">
        <v>442</v>
      </c>
      <c r="C17" s="233" t="s">
        <v>535</v>
      </c>
      <c r="D17" s="222" t="s">
        <v>427</v>
      </c>
      <c r="E17" s="223"/>
      <c r="F17" s="224" t="s">
        <v>455</v>
      </c>
      <c r="G17" s="224"/>
      <c r="H17" s="238" t="s">
        <v>466</v>
      </c>
    </row>
    <row r="18" spans="1:8" ht="38.25">
      <c r="A18" s="280"/>
      <c r="B18" s="220" t="s">
        <v>439</v>
      </c>
      <c r="C18" s="233" t="s">
        <v>536</v>
      </c>
      <c r="D18" s="222" t="s">
        <v>427</v>
      </c>
      <c r="E18" s="223"/>
      <c r="F18" s="224" t="s">
        <v>455</v>
      </c>
      <c r="G18" s="224"/>
      <c r="H18" s="238" t="s">
        <v>466</v>
      </c>
    </row>
    <row r="19" spans="1:8" ht="60">
      <c r="A19" s="189" t="s">
        <v>424</v>
      </c>
      <c r="B19" s="220" t="s">
        <v>437</v>
      </c>
      <c r="C19" s="221" t="s">
        <v>526</v>
      </c>
      <c r="D19" s="222" t="s">
        <v>426</v>
      </c>
      <c r="E19" s="223"/>
      <c r="F19" s="224" t="s">
        <v>465</v>
      </c>
      <c r="G19" s="224"/>
      <c r="H19" s="225" t="s">
        <v>467</v>
      </c>
    </row>
    <row r="20" spans="1:8" ht="38.25">
      <c r="A20" s="189" t="s">
        <v>424</v>
      </c>
      <c r="B20" s="220" t="s">
        <v>435</v>
      </c>
      <c r="C20" s="221" t="s">
        <v>527</v>
      </c>
      <c r="D20" s="222" t="s">
        <v>406</v>
      </c>
      <c r="E20" s="223"/>
      <c r="F20" s="224" t="s">
        <v>465</v>
      </c>
      <c r="G20" s="224"/>
      <c r="H20" s="225" t="s">
        <v>425</v>
      </c>
    </row>
    <row r="21" spans="1:8" ht="51">
      <c r="A21" s="189" t="s">
        <v>424</v>
      </c>
      <c r="B21" s="220" t="s">
        <v>432</v>
      </c>
      <c r="C21" s="221" t="s">
        <v>528</v>
      </c>
      <c r="D21" s="222" t="s">
        <v>406</v>
      </c>
      <c r="E21" s="223"/>
      <c r="F21" s="224" t="s">
        <v>465</v>
      </c>
      <c r="G21" s="224"/>
      <c r="H21" s="225" t="s">
        <v>468</v>
      </c>
    </row>
    <row r="22" spans="1:8" ht="36">
      <c r="A22" s="189" t="s">
        <v>421</v>
      </c>
      <c r="B22" s="226" t="s">
        <v>423</v>
      </c>
      <c r="C22" s="227" t="s">
        <v>531</v>
      </c>
      <c r="D22" s="234"/>
      <c r="E22" s="235"/>
      <c r="F22" s="234"/>
      <c r="G22" s="234"/>
      <c r="H22" s="236"/>
    </row>
    <row r="23" spans="1:8" ht="38.25">
      <c r="A23" s="189" t="s">
        <v>421</v>
      </c>
      <c r="B23" s="237" t="s">
        <v>422</v>
      </c>
      <c r="C23" s="233" t="s">
        <v>529</v>
      </c>
      <c r="D23" s="222" t="s">
        <v>530</v>
      </c>
      <c r="E23" s="223"/>
      <c r="F23" s="224" t="s">
        <v>465</v>
      </c>
      <c r="G23" s="224"/>
      <c r="H23" s="238"/>
    </row>
    <row r="24" spans="1:8" ht="18">
      <c r="A24" s="189" t="s">
        <v>407</v>
      </c>
      <c r="B24" s="226" t="s">
        <v>420</v>
      </c>
      <c r="C24" s="227" t="s">
        <v>419</v>
      </c>
      <c r="D24" s="234"/>
      <c r="E24" s="235"/>
      <c r="F24" s="234"/>
      <c r="G24" s="234"/>
      <c r="H24" s="236"/>
    </row>
    <row r="25" spans="1:8" ht="25.5">
      <c r="A25" s="189" t="s">
        <v>407</v>
      </c>
      <c r="B25" s="237" t="s">
        <v>418</v>
      </c>
      <c r="C25" s="233" t="s">
        <v>533</v>
      </c>
      <c r="D25" s="222" t="s">
        <v>532</v>
      </c>
      <c r="E25" s="223"/>
      <c r="F25" s="224" t="s">
        <v>465</v>
      </c>
      <c r="G25" s="224"/>
      <c r="H25" s="238"/>
    </row>
    <row r="26" spans="1:8" ht="63.75">
      <c r="A26" s="189" t="s">
        <v>407</v>
      </c>
      <c r="B26" s="237" t="s">
        <v>417</v>
      </c>
      <c r="C26" s="233" t="s">
        <v>416</v>
      </c>
      <c r="D26" s="222" t="s">
        <v>406</v>
      </c>
      <c r="E26" s="223"/>
      <c r="F26" s="224" t="s">
        <v>454</v>
      </c>
      <c r="G26" s="224"/>
      <c r="H26" s="225" t="s">
        <v>415</v>
      </c>
    </row>
    <row r="27" spans="1:8" ht="102">
      <c r="A27" s="189" t="s">
        <v>407</v>
      </c>
      <c r="B27" s="237" t="s">
        <v>414</v>
      </c>
      <c r="C27" s="233" t="s">
        <v>413</v>
      </c>
      <c r="D27" s="222" t="s">
        <v>532</v>
      </c>
      <c r="E27" s="223"/>
      <c r="F27" s="224" t="s">
        <v>455</v>
      </c>
      <c r="G27" s="224"/>
      <c r="H27" s="238"/>
    </row>
    <row r="28" spans="1:8" ht="102">
      <c r="A28" s="189" t="s">
        <v>407</v>
      </c>
      <c r="B28" s="237" t="s">
        <v>412</v>
      </c>
      <c r="C28" s="233" t="s">
        <v>411</v>
      </c>
      <c r="D28" s="222" t="s">
        <v>532</v>
      </c>
      <c r="E28" s="223"/>
      <c r="F28" s="224" t="s">
        <v>455</v>
      </c>
      <c r="G28" s="224"/>
      <c r="H28" s="225"/>
    </row>
    <row r="29" spans="1:8" ht="51">
      <c r="A29" s="189" t="s">
        <v>407</v>
      </c>
      <c r="B29" s="237" t="s">
        <v>410</v>
      </c>
      <c r="C29" s="233" t="s">
        <v>409</v>
      </c>
      <c r="D29" s="222" t="s">
        <v>406</v>
      </c>
      <c r="E29" s="223"/>
      <c r="F29" s="224" t="s">
        <v>454</v>
      </c>
      <c r="G29" s="224"/>
      <c r="H29" s="225"/>
    </row>
    <row r="30" spans="1:8" ht="25.5">
      <c r="A30" s="189" t="s">
        <v>407</v>
      </c>
      <c r="B30" s="237" t="s">
        <v>408</v>
      </c>
      <c r="C30" s="233" t="s">
        <v>534</v>
      </c>
      <c r="D30" s="222" t="s">
        <v>406</v>
      </c>
      <c r="E30" s="223"/>
      <c r="F30" s="224" t="s">
        <v>465</v>
      </c>
      <c r="G30" s="224"/>
      <c r="H30" s="225" t="s">
        <v>467</v>
      </c>
    </row>
    <row r="31" spans="1:8" ht="15.75">
      <c r="A31" s="239"/>
      <c r="B31" s="240"/>
      <c r="C31" s="241"/>
      <c r="D31" s="242"/>
      <c r="E31" s="243"/>
      <c r="F31" s="243"/>
      <c r="G31" s="243"/>
      <c r="H31" s="244"/>
    </row>
    <row r="32" spans="1:8" hidden="1">
      <c r="A32" s="245"/>
      <c r="B32" s="183"/>
      <c r="C32" s="187"/>
      <c r="D32" s="186"/>
      <c r="E32" s="180"/>
      <c r="F32" s="180"/>
      <c r="G32" s="180"/>
      <c r="H32" s="179"/>
    </row>
    <row r="33" spans="1:8" hidden="1">
      <c r="A33" s="245"/>
      <c r="B33" s="183"/>
      <c r="C33" s="187"/>
      <c r="D33" s="186"/>
      <c r="E33" s="180"/>
      <c r="F33" s="180"/>
      <c r="G33" s="180"/>
      <c r="H33" s="179"/>
    </row>
    <row r="34" spans="1:8" hidden="1">
      <c r="A34" s="245"/>
      <c r="B34" s="183"/>
      <c r="C34" s="187"/>
      <c r="D34" s="186"/>
      <c r="E34" s="180"/>
      <c r="F34" s="246" t="s">
        <v>469</v>
      </c>
      <c r="G34" s="180"/>
      <c r="H34" s="179"/>
    </row>
    <row r="35" spans="1:8" ht="30" hidden="1">
      <c r="A35" s="245"/>
      <c r="B35" s="183"/>
      <c r="C35" s="187"/>
      <c r="D35" s="186"/>
      <c r="E35" s="20" t="s">
        <v>470</v>
      </c>
      <c r="F35" s="246" t="s">
        <v>465</v>
      </c>
      <c r="G35" s="180"/>
      <c r="H35" s="179"/>
    </row>
    <row r="36" spans="1:8" ht="15" hidden="1">
      <c r="A36" s="245"/>
      <c r="B36" s="183"/>
      <c r="C36" s="187"/>
      <c r="D36" s="186"/>
      <c r="E36" s="20" t="s">
        <v>451</v>
      </c>
      <c r="F36" s="247" t="s">
        <v>454</v>
      </c>
      <c r="G36" s="180"/>
      <c r="H36" s="179"/>
    </row>
    <row r="37" spans="1:8" ht="51" hidden="1">
      <c r="A37" s="245"/>
      <c r="B37" s="183"/>
      <c r="C37" s="187"/>
      <c r="D37" s="186"/>
      <c r="E37" s="20" t="s">
        <v>471</v>
      </c>
      <c r="F37" s="246" t="s">
        <v>453</v>
      </c>
      <c r="G37" s="180"/>
      <c r="H37" s="179"/>
    </row>
    <row r="38" spans="1:8" ht="25.5" hidden="1">
      <c r="A38" s="245"/>
      <c r="B38" s="183"/>
      <c r="C38" s="187"/>
      <c r="D38" s="186"/>
      <c r="E38" s="20" t="s">
        <v>8</v>
      </c>
      <c r="F38" s="247" t="s">
        <v>455</v>
      </c>
      <c r="G38" s="180"/>
      <c r="H38" s="179"/>
    </row>
    <row r="39" spans="1:8" hidden="1">
      <c r="A39" s="245"/>
      <c r="B39" s="183"/>
      <c r="C39" s="187"/>
      <c r="D39" s="186"/>
      <c r="E39" s="180"/>
      <c r="F39" s="180"/>
      <c r="G39" s="180"/>
      <c r="H39" s="179"/>
    </row>
    <row r="40" spans="1:8">
      <c r="A40" s="245"/>
      <c r="B40" s="183"/>
      <c r="C40" s="187"/>
      <c r="D40" s="186"/>
      <c r="E40" s="180"/>
      <c r="F40" s="180"/>
      <c r="G40" s="180"/>
      <c r="H40" s="179"/>
    </row>
    <row r="41" spans="1:8">
      <c r="A41" s="245"/>
      <c r="B41" s="183"/>
      <c r="C41" s="187"/>
      <c r="D41" s="186"/>
      <c r="E41" s="180"/>
      <c r="F41" s="180"/>
      <c r="G41" s="180"/>
      <c r="H41" s="179"/>
    </row>
    <row r="42" spans="1:8">
      <c r="A42" s="245"/>
      <c r="B42" s="183"/>
      <c r="C42" s="187"/>
      <c r="D42" s="186"/>
      <c r="E42" s="180"/>
      <c r="F42" s="180"/>
      <c r="G42" s="180"/>
      <c r="H42" s="179"/>
    </row>
    <row r="43" spans="1:8">
      <c r="A43" s="245"/>
      <c r="B43" s="183"/>
      <c r="C43" s="187"/>
      <c r="D43" s="186"/>
      <c r="E43" s="180"/>
      <c r="F43" s="180"/>
      <c r="G43" s="180"/>
      <c r="H43" s="179"/>
    </row>
    <row r="44" spans="1:8">
      <c r="A44" s="245"/>
      <c r="B44" s="183"/>
      <c r="C44" s="187"/>
      <c r="D44" s="186"/>
      <c r="E44" s="180"/>
      <c r="F44" s="180"/>
      <c r="G44" s="180"/>
      <c r="H44" s="179"/>
    </row>
    <row r="45" spans="1:8">
      <c r="A45" s="245"/>
      <c r="B45" s="183"/>
      <c r="C45" s="187"/>
      <c r="D45" s="186"/>
      <c r="E45" s="180"/>
      <c r="F45" s="180"/>
      <c r="G45" s="180"/>
      <c r="H45" s="179"/>
    </row>
    <row r="46" spans="1:8">
      <c r="A46" s="188"/>
      <c r="B46" s="183"/>
      <c r="C46" s="187"/>
      <c r="D46" s="186"/>
      <c r="E46" s="180"/>
      <c r="F46" s="180"/>
      <c r="G46" s="180"/>
      <c r="H46" s="179"/>
    </row>
    <row r="47" spans="1:8">
      <c r="A47" s="188"/>
      <c r="B47" s="183"/>
      <c r="C47" s="187"/>
      <c r="D47" s="186"/>
      <c r="E47" s="180"/>
      <c r="F47" s="180"/>
      <c r="G47" s="180"/>
      <c r="H47" s="179"/>
    </row>
    <row r="48" spans="1:8">
      <c r="A48" s="188"/>
      <c r="B48" s="183"/>
      <c r="C48" s="187"/>
      <c r="D48" s="186"/>
      <c r="E48" s="180"/>
      <c r="F48" s="180"/>
      <c r="G48" s="180"/>
      <c r="H48" s="179"/>
    </row>
    <row r="49" spans="1:8">
      <c r="A49" s="188"/>
      <c r="B49" s="183"/>
      <c r="C49" s="187"/>
      <c r="D49" s="186"/>
      <c r="E49" s="180"/>
      <c r="F49" s="180"/>
      <c r="G49" s="180"/>
      <c r="H49" s="179"/>
    </row>
    <row r="50" spans="1:8">
      <c r="A50" s="188"/>
      <c r="B50" s="183"/>
      <c r="C50" s="187"/>
      <c r="D50" s="186"/>
      <c r="E50" s="180"/>
      <c r="F50" s="180"/>
      <c r="G50" s="180"/>
      <c r="H50" s="179"/>
    </row>
    <row r="51" spans="1:8">
      <c r="A51" s="188"/>
      <c r="B51" s="183"/>
      <c r="C51" s="187"/>
      <c r="D51" s="186"/>
      <c r="E51" s="180"/>
      <c r="F51" s="180"/>
      <c r="G51" s="180"/>
      <c r="H51" s="179"/>
    </row>
    <row r="52" spans="1:8">
      <c r="A52" s="188"/>
      <c r="B52" s="183"/>
      <c r="C52" s="187"/>
      <c r="D52" s="186"/>
      <c r="E52" s="180"/>
      <c r="F52" s="180"/>
      <c r="G52" s="180"/>
      <c r="H52" s="179"/>
    </row>
    <row r="53" spans="1:8">
      <c r="A53" s="188"/>
      <c r="B53" s="183"/>
      <c r="C53" s="187"/>
      <c r="D53" s="186"/>
      <c r="E53" s="180"/>
      <c r="F53" s="180"/>
      <c r="G53" s="180"/>
      <c r="H53" s="179"/>
    </row>
    <row r="54" spans="1:8">
      <c r="A54" s="188"/>
      <c r="B54" s="183"/>
      <c r="C54" s="187"/>
      <c r="D54" s="186"/>
      <c r="E54" s="180"/>
      <c r="F54" s="180"/>
      <c r="G54" s="180"/>
      <c r="H54" s="179"/>
    </row>
    <row r="55" spans="1:8">
      <c r="A55" s="188"/>
      <c r="B55" s="183"/>
      <c r="C55" s="187"/>
      <c r="D55" s="186"/>
      <c r="E55" s="180"/>
      <c r="F55" s="180"/>
      <c r="G55" s="180"/>
      <c r="H55" s="179"/>
    </row>
    <row r="56" spans="1:8">
      <c r="A56" s="188"/>
      <c r="B56" s="183"/>
      <c r="C56" s="187"/>
      <c r="D56" s="186"/>
      <c r="E56" s="180"/>
      <c r="F56" s="180"/>
      <c r="G56" s="180"/>
      <c r="H56" s="179"/>
    </row>
    <row r="57" spans="1:8">
      <c r="A57" s="188"/>
      <c r="B57" s="183"/>
      <c r="C57" s="187"/>
      <c r="D57" s="186"/>
      <c r="E57" s="180"/>
      <c r="F57" s="180"/>
      <c r="G57" s="180"/>
      <c r="H57" s="179"/>
    </row>
    <row r="58" spans="1:8">
      <c r="A58" s="188"/>
      <c r="B58" s="183"/>
      <c r="C58" s="187"/>
      <c r="D58" s="186"/>
      <c r="E58" s="180"/>
      <c r="F58" s="180"/>
      <c r="G58" s="180"/>
      <c r="H58" s="179"/>
    </row>
    <row r="59" spans="1:8">
      <c r="A59" s="188"/>
      <c r="B59" s="183"/>
      <c r="C59" s="187"/>
      <c r="D59" s="186"/>
      <c r="E59" s="180"/>
      <c r="F59" s="180"/>
      <c r="G59" s="180"/>
      <c r="H59" s="179"/>
    </row>
    <row r="60" spans="1:8">
      <c r="A60" s="188"/>
      <c r="B60" s="183"/>
      <c r="C60" s="187"/>
      <c r="D60" s="186"/>
      <c r="E60" s="180"/>
      <c r="F60" s="180"/>
      <c r="G60" s="180"/>
      <c r="H60" s="179"/>
    </row>
    <row r="61" spans="1:8">
      <c r="A61" s="188"/>
      <c r="B61" s="183"/>
      <c r="C61" s="187"/>
      <c r="D61" s="186"/>
      <c r="E61" s="180"/>
      <c r="F61" s="180"/>
      <c r="G61" s="180"/>
      <c r="H61" s="179"/>
    </row>
    <row r="62" spans="1:8">
      <c r="A62" s="188"/>
      <c r="B62" s="183"/>
      <c r="C62" s="187"/>
      <c r="D62" s="186"/>
      <c r="E62" s="180"/>
      <c r="F62" s="180"/>
      <c r="G62" s="180"/>
      <c r="H62" s="179"/>
    </row>
    <row r="63" spans="1:8">
      <c r="A63" s="188"/>
      <c r="B63" s="183"/>
      <c r="C63" s="187"/>
      <c r="D63" s="186"/>
      <c r="E63" s="180"/>
      <c r="F63" s="180"/>
      <c r="G63" s="180"/>
      <c r="H63" s="179"/>
    </row>
    <row r="64" spans="1:8">
      <c r="A64" s="188"/>
      <c r="B64" s="183"/>
      <c r="C64" s="187"/>
      <c r="D64" s="186"/>
      <c r="E64" s="180"/>
      <c r="F64" s="180"/>
      <c r="G64" s="180"/>
      <c r="H64" s="179"/>
    </row>
    <row r="65" spans="1:8">
      <c r="A65" s="188"/>
      <c r="B65" s="183"/>
      <c r="C65" s="187"/>
      <c r="D65" s="186"/>
      <c r="E65" s="180"/>
      <c r="F65" s="180"/>
      <c r="G65" s="180"/>
      <c r="H65" s="179"/>
    </row>
  </sheetData>
  <mergeCells count="2">
    <mergeCell ref="B3:H3"/>
    <mergeCell ref="B4:H4"/>
  </mergeCells>
  <dataValidations count="2">
    <dataValidation type="list" allowBlank="1" showInputMessage="1" showErrorMessage="1" sqref="E7:E30">
      <formula1>$E$36:$E$38</formula1>
    </dataValidation>
    <dataValidation type="list" allowBlank="1" showInputMessage="1" showErrorMessage="1" sqref="F7:F30">
      <formula1>$F$35:$F$38</formula1>
    </dataValidation>
  </dataValidations>
  <printOptions horizontalCentered="1"/>
  <pageMargins left="0.59055118110236227" right="0.23622047244094491" top="0.74803149606299213" bottom="0.74803149606299213" header="0.31496062992125984" footer="0.31496062992125984"/>
  <pageSetup paperSize="9" scale="52" fitToHeight="0" orientation="portrait" r:id="rId1"/>
  <drawing r:id="rId2"/>
  <tableParts count="3"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'C:\IHRU\PRR\[1D_RequisitosLegais_2021 11 07.xlsx]Aux'!#REF!</xm:f>
          </x14:formula1>
          <xm:sqref>E31:G31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56"/>
  <sheetViews>
    <sheetView showGridLines="0" view="pageBreakPreview" zoomScaleNormal="100" zoomScaleSheetLayoutView="100" workbookViewId="0">
      <pane ySplit="5" topLeftCell="A6" activePane="bottomLeft" state="frozen"/>
      <selection activeCell="E66" sqref="E66"/>
      <selection pane="bottomLeft" activeCell="Q15" sqref="Q15"/>
    </sheetView>
  </sheetViews>
  <sheetFormatPr defaultColWidth="9.140625" defaultRowHeight="15"/>
  <cols>
    <col min="1" max="1" width="30.140625" style="32" customWidth="1"/>
    <col min="2" max="2" width="25.140625" customWidth="1"/>
    <col min="3" max="3" width="13.140625" style="32" customWidth="1"/>
    <col min="4" max="4" width="9.85546875" style="32" customWidth="1"/>
    <col min="5" max="5" width="15.28515625" style="32" customWidth="1"/>
    <col min="6" max="6" width="14.7109375" style="32" customWidth="1"/>
    <col min="7" max="7" width="8.5703125" style="32" customWidth="1"/>
    <col min="8" max="13" width="14.7109375" style="32" customWidth="1"/>
    <col min="14" max="14" width="18.42578125" style="32" bestFit="1" customWidth="1"/>
    <col min="16" max="16384" width="9.140625" style="32"/>
  </cols>
  <sheetData>
    <row r="1" spans="1:15" ht="45.75" customHeight="1">
      <c r="B1" s="32"/>
      <c r="O1" s="32"/>
    </row>
    <row r="2" spans="1:15" ht="15.75" customHeight="1">
      <c r="A2" s="303" t="s">
        <v>457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2"/>
    </row>
    <row r="3" spans="1:15" ht="15.75" customHeight="1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32"/>
    </row>
    <row r="4" spans="1:15" ht="31.5" customHeight="1">
      <c r="A4" s="304" t="s">
        <v>483</v>
      </c>
      <c r="B4" s="305"/>
      <c r="C4" s="305"/>
      <c r="D4" s="305"/>
      <c r="E4" s="305"/>
      <c r="F4" s="305"/>
      <c r="G4" s="305"/>
      <c r="H4" s="306"/>
      <c r="I4" s="304" t="s">
        <v>482</v>
      </c>
      <c r="J4" s="305"/>
      <c r="K4" s="305"/>
      <c r="L4" s="305"/>
      <c r="M4" s="305"/>
      <c r="N4" s="262" t="s">
        <v>7</v>
      </c>
      <c r="O4" s="32"/>
    </row>
    <row r="5" spans="1:15" ht="72">
      <c r="A5" s="272" t="s">
        <v>398</v>
      </c>
      <c r="B5" s="273" t="s">
        <v>401</v>
      </c>
      <c r="C5" s="273" t="s">
        <v>359</v>
      </c>
      <c r="D5" s="273" t="s">
        <v>400</v>
      </c>
      <c r="E5" s="267" t="s">
        <v>237</v>
      </c>
      <c r="F5" s="267" t="s">
        <v>238</v>
      </c>
      <c r="G5" s="271" t="s">
        <v>9</v>
      </c>
      <c r="H5" s="274" t="s">
        <v>481</v>
      </c>
      <c r="I5" s="270" t="s">
        <v>10</v>
      </c>
      <c r="J5" s="267" t="s">
        <v>509</v>
      </c>
      <c r="K5" s="267" t="s">
        <v>510</v>
      </c>
      <c r="L5" s="267" t="s">
        <v>511</v>
      </c>
      <c r="M5" s="267" t="s">
        <v>512</v>
      </c>
      <c r="N5" s="263" t="s">
        <v>363</v>
      </c>
      <c r="O5" s="32"/>
    </row>
    <row r="6" spans="1:15" ht="12.75">
      <c r="A6" s="251" t="s">
        <v>242</v>
      </c>
      <c r="B6" s="252"/>
      <c r="C6" s="253"/>
      <c r="D6" s="269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32"/>
    </row>
    <row r="7" spans="1:15" ht="12.75">
      <c r="A7" s="255" t="s">
        <v>243</v>
      </c>
      <c r="B7" s="155"/>
      <c r="C7" s="248"/>
      <c r="D7" s="268"/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32"/>
    </row>
    <row r="8" spans="1:15" ht="12.75">
      <c r="A8" s="255" t="s">
        <v>244</v>
      </c>
      <c r="B8" s="155"/>
      <c r="C8" s="248"/>
      <c r="D8" s="157"/>
      <c r="E8" s="159"/>
      <c r="F8" s="160"/>
      <c r="G8" s="160"/>
      <c r="H8" s="160"/>
      <c r="I8" s="160"/>
      <c r="J8" s="160"/>
      <c r="K8" s="160"/>
      <c r="L8" s="160"/>
      <c r="M8" s="160"/>
      <c r="N8" s="160"/>
      <c r="O8" s="32"/>
    </row>
    <row r="9" spans="1:15" ht="12.75">
      <c r="A9" s="255" t="s">
        <v>245</v>
      </c>
      <c r="B9" s="155"/>
      <c r="C9" s="248"/>
      <c r="D9" s="157"/>
      <c r="E9" s="159"/>
      <c r="F9" s="160"/>
      <c r="G9" s="160"/>
      <c r="H9" s="160"/>
      <c r="I9" s="160"/>
      <c r="J9" s="160"/>
      <c r="K9" s="160"/>
      <c r="L9" s="160"/>
      <c r="M9" s="160"/>
      <c r="N9" s="160"/>
      <c r="O9" s="32"/>
    </row>
    <row r="10" spans="1:15" ht="12.75">
      <c r="A10" s="255" t="s">
        <v>246</v>
      </c>
      <c r="B10" s="155"/>
      <c r="C10" s="248"/>
      <c r="D10" s="157"/>
      <c r="E10" s="159"/>
      <c r="F10" s="160"/>
      <c r="G10" s="160"/>
      <c r="H10" s="160"/>
      <c r="I10" s="160"/>
      <c r="J10" s="160"/>
      <c r="K10" s="160"/>
      <c r="L10" s="160"/>
      <c r="M10" s="160"/>
      <c r="N10" s="160"/>
      <c r="O10" s="32"/>
    </row>
    <row r="11" spans="1:15" ht="12.75">
      <c r="A11" s="255" t="s">
        <v>247</v>
      </c>
      <c r="B11" s="155"/>
      <c r="C11" s="248"/>
      <c r="D11" s="157"/>
      <c r="E11" s="159"/>
      <c r="F11" s="160"/>
      <c r="G11" s="160"/>
      <c r="H11" s="160"/>
      <c r="I11" s="160"/>
      <c r="J11" s="160"/>
      <c r="K11" s="160"/>
      <c r="L11" s="160"/>
      <c r="M11" s="160"/>
      <c r="N11" s="160"/>
      <c r="O11" s="32"/>
    </row>
    <row r="12" spans="1:15" ht="12.75">
      <c r="A12" s="255" t="s">
        <v>248</v>
      </c>
      <c r="B12" s="155"/>
      <c r="C12" s="248"/>
      <c r="D12" s="157"/>
      <c r="E12" s="159"/>
      <c r="F12" s="160"/>
      <c r="G12" s="160"/>
      <c r="H12" s="160"/>
      <c r="I12" s="160"/>
      <c r="J12" s="160"/>
      <c r="K12" s="160"/>
      <c r="L12" s="160"/>
      <c r="M12" s="160"/>
      <c r="N12" s="160"/>
      <c r="O12" s="32"/>
    </row>
    <row r="13" spans="1:15" ht="12.75">
      <c r="A13" s="255" t="s">
        <v>249</v>
      </c>
      <c r="B13" s="155"/>
      <c r="C13" s="248"/>
      <c r="D13" s="157"/>
      <c r="E13" s="159"/>
      <c r="F13" s="160"/>
      <c r="G13" s="160"/>
      <c r="H13" s="160"/>
      <c r="I13" s="160"/>
      <c r="J13" s="160"/>
      <c r="K13" s="160"/>
      <c r="L13" s="160"/>
      <c r="M13" s="160"/>
      <c r="N13" s="160"/>
      <c r="O13" s="32"/>
    </row>
    <row r="14" spans="1:15" ht="12.75">
      <c r="A14" s="255" t="s">
        <v>250</v>
      </c>
      <c r="B14" s="155"/>
      <c r="C14" s="248"/>
      <c r="D14" s="157"/>
      <c r="E14" s="159"/>
      <c r="F14" s="160"/>
      <c r="G14" s="160"/>
      <c r="H14" s="160"/>
      <c r="I14" s="160"/>
      <c r="J14" s="160"/>
      <c r="K14" s="160"/>
      <c r="L14" s="160"/>
      <c r="M14" s="160"/>
      <c r="N14" s="160"/>
      <c r="O14" s="32"/>
    </row>
    <row r="15" spans="1:15" ht="12.75">
      <c r="A15" s="255" t="s">
        <v>251</v>
      </c>
      <c r="B15" s="155"/>
      <c r="C15" s="248"/>
      <c r="D15" s="157"/>
      <c r="E15" s="159"/>
      <c r="F15" s="160"/>
      <c r="G15" s="160"/>
      <c r="H15" s="160"/>
      <c r="I15" s="160"/>
      <c r="J15" s="160"/>
      <c r="K15" s="160"/>
      <c r="L15" s="160"/>
      <c r="M15" s="160"/>
      <c r="N15" s="160"/>
      <c r="O15" s="32"/>
    </row>
    <row r="16" spans="1:15" ht="12.75">
      <c r="A16" s="255" t="s">
        <v>252</v>
      </c>
      <c r="B16" s="155"/>
      <c r="C16" s="248"/>
      <c r="D16" s="157"/>
      <c r="E16" s="159"/>
      <c r="F16" s="160"/>
      <c r="G16" s="160"/>
      <c r="H16" s="160"/>
      <c r="I16" s="160"/>
      <c r="J16" s="160"/>
      <c r="K16" s="160"/>
      <c r="L16" s="160"/>
      <c r="M16" s="160"/>
      <c r="N16" s="160"/>
      <c r="O16" s="32"/>
    </row>
    <row r="17" spans="1:15" ht="12.75">
      <c r="A17" s="255" t="s">
        <v>253</v>
      </c>
      <c r="B17" s="155"/>
      <c r="C17" s="248"/>
      <c r="D17" s="157"/>
      <c r="E17" s="159"/>
      <c r="F17" s="160"/>
      <c r="G17" s="160"/>
      <c r="H17" s="160"/>
      <c r="I17" s="160"/>
      <c r="J17" s="160"/>
      <c r="K17" s="160"/>
      <c r="L17" s="160"/>
      <c r="M17" s="160"/>
      <c r="N17" s="160"/>
      <c r="O17" s="32"/>
    </row>
    <row r="18" spans="1:15" ht="12.75">
      <c r="A18" s="255" t="s">
        <v>254</v>
      </c>
      <c r="B18" s="155"/>
      <c r="C18" s="248"/>
      <c r="D18" s="157"/>
      <c r="E18" s="159"/>
      <c r="F18" s="160"/>
      <c r="G18" s="160"/>
      <c r="H18" s="160"/>
      <c r="I18" s="160"/>
      <c r="J18" s="160"/>
      <c r="K18" s="160"/>
      <c r="L18" s="160"/>
      <c r="M18" s="160"/>
      <c r="N18" s="160"/>
      <c r="O18" s="32"/>
    </row>
    <row r="19" spans="1:15" ht="12.75">
      <c r="A19" s="255" t="s">
        <v>255</v>
      </c>
      <c r="B19" s="155"/>
      <c r="C19" s="248"/>
      <c r="D19" s="157"/>
      <c r="E19" s="159"/>
      <c r="F19" s="160"/>
      <c r="G19" s="160"/>
      <c r="H19" s="160"/>
      <c r="I19" s="160"/>
      <c r="J19" s="160"/>
      <c r="K19" s="160"/>
      <c r="L19" s="160"/>
      <c r="M19" s="160"/>
      <c r="N19" s="160"/>
      <c r="O19" s="32"/>
    </row>
    <row r="20" spans="1:15" ht="12.75">
      <c r="A20" s="255" t="s">
        <v>256</v>
      </c>
      <c r="B20" s="155"/>
      <c r="C20" s="248"/>
      <c r="D20" s="157"/>
      <c r="E20" s="159"/>
      <c r="F20" s="160"/>
      <c r="G20" s="160"/>
      <c r="H20" s="160"/>
      <c r="I20" s="160"/>
      <c r="J20" s="160"/>
      <c r="K20" s="160"/>
      <c r="L20" s="160"/>
      <c r="M20" s="160"/>
      <c r="N20" s="160"/>
      <c r="O20" s="32"/>
    </row>
    <row r="21" spans="1:15" ht="12.75">
      <c r="A21" s="255" t="s">
        <v>257</v>
      </c>
      <c r="B21" s="155"/>
      <c r="C21" s="248"/>
      <c r="D21" s="157"/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O21" s="32"/>
    </row>
    <row r="22" spans="1:15" ht="12.75">
      <c r="A22" s="255" t="s">
        <v>258</v>
      </c>
      <c r="B22" s="155"/>
      <c r="C22" s="248"/>
      <c r="D22" s="157"/>
      <c r="E22" s="159"/>
      <c r="F22" s="160"/>
      <c r="G22" s="160"/>
      <c r="H22" s="160"/>
      <c r="I22" s="160"/>
      <c r="J22" s="160"/>
      <c r="K22" s="160"/>
      <c r="L22" s="160"/>
      <c r="M22" s="160"/>
      <c r="N22" s="160"/>
      <c r="O22" s="32"/>
    </row>
    <row r="23" spans="1:15" ht="12.75">
      <c r="A23" s="255" t="s">
        <v>259</v>
      </c>
      <c r="B23" s="155"/>
      <c r="C23" s="248"/>
      <c r="D23" s="157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32"/>
    </row>
    <row r="24" spans="1:15" ht="12.75">
      <c r="A24" s="255" t="s">
        <v>260</v>
      </c>
      <c r="B24" s="155"/>
      <c r="C24" s="248"/>
      <c r="D24" s="157"/>
      <c r="E24" s="159"/>
      <c r="F24" s="160"/>
      <c r="G24" s="160"/>
      <c r="H24" s="160"/>
      <c r="I24" s="160"/>
      <c r="J24" s="160"/>
      <c r="K24" s="160"/>
      <c r="L24" s="160"/>
      <c r="M24" s="160"/>
      <c r="N24" s="160"/>
      <c r="O24" s="32"/>
    </row>
    <row r="25" spans="1:15" ht="12.75">
      <c r="A25" s="255" t="s">
        <v>261</v>
      </c>
      <c r="B25" s="155"/>
      <c r="C25" s="248"/>
      <c r="D25" s="157"/>
      <c r="E25" s="159"/>
      <c r="F25" s="160"/>
      <c r="G25" s="160"/>
      <c r="H25" s="160"/>
      <c r="I25" s="160"/>
      <c r="J25" s="160"/>
      <c r="K25" s="160"/>
      <c r="L25" s="160"/>
      <c r="M25" s="160"/>
      <c r="N25" s="160"/>
      <c r="O25" s="32"/>
    </row>
    <row r="26" spans="1:15" ht="12.75">
      <c r="A26" s="255" t="s">
        <v>262</v>
      </c>
      <c r="B26" s="155"/>
      <c r="C26" s="248"/>
      <c r="D26" s="157"/>
      <c r="E26" s="159"/>
      <c r="F26" s="160"/>
      <c r="G26" s="160"/>
      <c r="H26" s="160"/>
      <c r="I26" s="160"/>
      <c r="J26" s="160"/>
      <c r="K26" s="160"/>
      <c r="L26" s="160"/>
      <c r="M26" s="160"/>
      <c r="N26" s="160"/>
      <c r="O26" s="32"/>
    </row>
    <row r="27" spans="1:15" ht="12.75">
      <c r="A27" s="255" t="s">
        <v>263</v>
      </c>
      <c r="B27" s="155"/>
      <c r="C27" s="248"/>
      <c r="D27" s="157"/>
      <c r="E27" s="159"/>
      <c r="F27" s="160"/>
      <c r="G27" s="160"/>
      <c r="H27" s="160"/>
      <c r="I27" s="160"/>
      <c r="J27" s="160"/>
      <c r="K27" s="160"/>
      <c r="L27" s="160"/>
      <c r="M27" s="160"/>
      <c r="N27" s="160"/>
      <c r="O27" s="32"/>
    </row>
    <row r="28" spans="1:15" ht="12.75">
      <c r="A28" s="255" t="s">
        <v>264</v>
      </c>
      <c r="B28" s="155"/>
      <c r="C28" s="248"/>
      <c r="D28" s="157"/>
      <c r="E28" s="159"/>
      <c r="F28" s="160"/>
      <c r="G28" s="160"/>
      <c r="H28" s="160"/>
      <c r="I28" s="160"/>
      <c r="J28" s="160"/>
      <c r="K28" s="160"/>
      <c r="L28" s="160"/>
      <c r="M28" s="160"/>
      <c r="N28" s="160"/>
      <c r="O28" s="32"/>
    </row>
    <row r="29" spans="1:15" ht="12.75">
      <c r="A29" s="255" t="s">
        <v>265</v>
      </c>
      <c r="B29" s="155"/>
      <c r="C29" s="248"/>
      <c r="D29" s="157"/>
      <c r="E29" s="159"/>
      <c r="F29" s="160"/>
      <c r="G29" s="160"/>
      <c r="H29" s="160"/>
      <c r="I29" s="160"/>
      <c r="J29" s="160"/>
      <c r="K29" s="160"/>
      <c r="L29" s="160"/>
      <c r="M29" s="160"/>
      <c r="N29" s="160"/>
      <c r="O29" s="32"/>
    </row>
    <row r="30" spans="1:15" ht="12.75">
      <c r="A30" s="255" t="s">
        <v>266</v>
      </c>
      <c r="B30" s="155"/>
      <c r="C30" s="248"/>
      <c r="D30" s="157"/>
      <c r="E30" s="159"/>
      <c r="F30" s="160"/>
      <c r="G30" s="160"/>
      <c r="H30" s="160"/>
      <c r="I30" s="160"/>
      <c r="J30" s="160"/>
      <c r="K30" s="160"/>
      <c r="L30" s="160"/>
      <c r="M30" s="160"/>
      <c r="N30" s="160"/>
      <c r="O30" s="32"/>
    </row>
    <row r="31" spans="1:15" ht="12.75">
      <c r="A31" s="255" t="s">
        <v>267</v>
      </c>
      <c r="B31" s="155"/>
      <c r="C31" s="248"/>
      <c r="D31" s="157"/>
      <c r="E31" s="159"/>
      <c r="F31" s="160"/>
      <c r="G31" s="160"/>
      <c r="H31" s="160"/>
      <c r="I31" s="160"/>
      <c r="J31" s="160"/>
      <c r="K31" s="160"/>
      <c r="L31" s="160"/>
      <c r="M31" s="160"/>
      <c r="N31" s="160"/>
      <c r="O31" s="32"/>
    </row>
    <row r="32" spans="1:15" ht="12.75">
      <c r="A32" s="255" t="s">
        <v>268</v>
      </c>
      <c r="B32" s="155"/>
      <c r="C32" s="248"/>
      <c r="D32" s="157"/>
      <c r="E32" s="159"/>
      <c r="F32" s="160"/>
      <c r="G32" s="160"/>
      <c r="H32" s="160"/>
      <c r="I32" s="160"/>
      <c r="J32" s="160"/>
      <c r="K32" s="160"/>
      <c r="L32" s="160"/>
      <c r="M32" s="160"/>
      <c r="N32" s="160"/>
      <c r="O32" s="32"/>
    </row>
    <row r="33" spans="1:15" ht="12.75">
      <c r="A33" s="255" t="s">
        <v>269</v>
      </c>
      <c r="B33" s="155"/>
      <c r="C33" s="248"/>
      <c r="D33" s="157"/>
      <c r="E33" s="159"/>
      <c r="F33" s="160"/>
      <c r="G33" s="160"/>
      <c r="H33" s="160"/>
      <c r="I33" s="160"/>
      <c r="J33" s="160"/>
      <c r="K33" s="160"/>
      <c r="L33" s="160"/>
      <c r="M33" s="160"/>
      <c r="N33" s="160"/>
      <c r="O33" s="32"/>
    </row>
    <row r="34" spans="1:15" ht="12.75">
      <c r="A34" s="255" t="s">
        <v>270</v>
      </c>
      <c r="B34" s="155"/>
      <c r="C34" s="248"/>
      <c r="D34" s="157"/>
      <c r="E34" s="159"/>
      <c r="F34" s="160"/>
      <c r="G34" s="160"/>
      <c r="H34" s="160"/>
      <c r="I34" s="160"/>
      <c r="J34" s="160"/>
      <c r="K34" s="160"/>
      <c r="L34" s="160"/>
      <c r="M34" s="160"/>
      <c r="N34" s="160"/>
      <c r="O34" s="32"/>
    </row>
    <row r="35" spans="1:15" ht="12.75">
      <c r="A35" s="255" t="s">
        <v>271</v>
      </c>
      <c r="B35" s="155"/>
      <c r="C35" s="248"/>
      <c r="D35" s="157"/>
      <c r="E35" s="159"/>
      <c r="F35" s="160"/>
      <c r="G35" s="160"/>
      <c r="H35" s="160"/>
      <c r="I35" s="160"/>
      <c r="J35" s="160"/>
      <c r="K35" s="160"/>
      <c r="L35" s="160"/>
      <c r="M35" s="160"/>
      <c r="N35" s="160"/>
      <c r="O35" s="32"/>
    </row>
    <row r="36" spans="1:15" ht="12.75">
      <c r="A36" s="255" t="s">
        <v>272</v>
      </c>
      <c r="B36" s="155"/>
      <c r="C36" s="248"/>
      <c r="D36" s="157"/>
      <c r="E36" s="159"/>
      <c r="F36" s="160"/>
      <c r="G36" s="160"/>
      <c r="H36" s="160"/>
      <c r="I36" s="160"/>
      <c r="J36" s="160"/>
      <c r="K36" s="160"/>
      <c r="L36" s="160"/>
      <c r="M36" s="160"/>
      <c r="N36" s="160"/>
      <c r="O36" s="32"/>
    </row>
    <row r="37" spans="1:15" ht="12.75">
      <c r="A37" s="255" t="s">
        <v>273</v>
      </c>
      <c r="B37" s="155"/>
      <c r="C37" s="248"/>
      <c r="D37" s="157"/>
      <c r="E37" s="159"/>
      <c r="F37" s="160"/>
      <c r="G37" s="160"/>
      <c r="H37" s="160"/>
      <c r="I37" s="160"/>
      <c r="J37" s="160"/>
      <c r="K37" s="160"/>
      <c r="L37" s="160"/>
      <c r="M37" s="160"/>
      <c r="N37" s="160"/>
      <c r="O37" s="32"/>
    </row>
    <row r="38" spans="1:15" ht="12.75">
      <c r="A38" s="255" t="s">
        <v>274</v>
      </c>
      <c r="B38" s="155"/>
      <c r="C38" s="248"/>
      <c r="D38" s="157"/>
      <c r="E38" s="159"/>
      <c r="F38" s="160"/>
      <c r="G38" s="160"/>
      <c r="H38" s="160"/>
      <c r="I38" s="160"/>
      <c r="J38" s="160"/>
      <c r="K38" s="160"/>
      <c r="L38" s="160"/>
      <c r="M38" s="160"/>
      <c r="N38" s="160"/>
      <c r="O38" s="32"/>
    </row>
    <row r="39" spans="1:15" ht="12.75">
      <c r="A39" s="255" t="s">
        <v>275</v>
      </c>
      <c r="B39" s="155"/>
      <c r="C39" s="248"/>
      <c r="D39" s="157"/>
      <c r="E39" s="159"/>
      <c r="F39" s="160"/>
      <c r="G39" s="160"/>
      <c r="H39" s="160"/>
      <c r="I39" s="160"/>
      <c r="J39" s="160"/>
      <c r="K39" s="160"/>
      <c r="L39" s="160"/>
      <c r="M39" s="160"/>
      <c r="N39" s="160"/>
      <c r="O39" s="32"/>
    </row>
    <row r="40" spans="1:15" ht="12.75">
      <c r="A40" s="255" t="s">
        <v>276</v>
      </c>
      <c r="B40" s="155"/>
      <c r="C40" s="248"/>
      <c r="D40" s="157"/>
      <c r="E40" s="159"/>
      <c r="F40" s="160"/>
      <c r="G40" s="160"/>
      <c r="H40" s="160"/>
      <c r="I40" s="160"/>
      <c r="J40" s="160"/>
      <c r="K40" s="160"/>
      <c r="L40" s="160"/>
      <c r="M40" s="160"/>
      <c r="N40" s="160"/>
      <c r="O40" s="32"/>
    </row>
    <row r="41" spans="1:15" ht="12.75">
      <c r="A41" s="255" t="s">
        <v>277</v>
      </c>
      <c r="B41" s="155"/>
      <c r="C41" s="248"/>
      <c r="D41" s="157"/>
      <c r="E41" s="159"/>
      <c r="F41" s="160"/>
      <c r="G41" s="160"/>
      <c r="H41" s="160"/>
      <c r="I41" s="160"/>
      <c r="J41" s="160"/>
      <c r="K41" s="160"/>
      <c r="L41" s="160"/>
      <c r="M41" s="160"/>
      <c r="N41" s="160"/>
      <c r="O41" s="32"/>
    </row>
    <row r="42" spans="1:15" ht="12.75">
      <c r="A42" s="255" t="s">
        <v>278</v>
      </c>
      <c r="B42" s="155"/>
      <c r="C42" s="248"/>
      <c r="D42" s="157"/>
      <c r="E42" s="159"/>
      <c r="F42" s="160"/>
      <c r="G42" s="160"/>
      <c r="H42" s="160"/>
      <c r="I42" s="160"/>
      <c r="J42" s="160"/>
      <c r="K42" s="160"/>
      <c r="L42" s="160"/>
      <c r="M42" s="160"/>
      <c r="N42" s="160"/>
      <c r="O42" s="32"/>
    </row>
    <row r="43" spans="1:15" ht="12.75">
      <c r="A43" s="255" t="s">
        <v>279</v>
      </c>
      <c r="B43" s="155"/>
      <c r="C43" s="248"/>
      <c r="D43" s="157"/>
      <c r="E43" s="159"/>
      <c r="F43" s="160"/>
      <c r="G43" s="160"/>
      <c r="H43" s="160"/>
      <c r="I43" s="160"/>
      <c r="J43" s="160"/>
      <c r="K43" s="160"/>
      <c r="L43" s="160"/>
      <c r="M43" s="160"/>
      <c r="N43" s="160"/>
      <c r="O43" s="32"/>
    </row>
    <row r="44" spans="1:15" ht="12.75">
      <c r="A44" s="255" t="s">
        <v>280</v>
      </c>
      <c r="B44" s="155"/>
      <c r="C44" s="248"/>
      <c r="D44" s="157"/>
      <c r="E44" s="159"/>
      <c r="F44" s="160"/>
      <c r="G44" s="160"/>
      <c r="H44" s="160"/>
      <c r="I44" s="160"/>
      <c r="J44" s="160"/>
      <c r="K44" s="160"/>
      <c r="L44" s="160"/>
      <c r="M44" s="160"/>
      <c r="N44" s="160"/>
      <c r="O44" s="32"/>
    </row>
    <row r="45" spans="1:15" ht="12.75">
      <c r="A45" s="255" t="s">
        <v>281</v>
      </c>
      <c r="B45" s="155"/>
      <c r="C45" s="248"/>
      <c r="D45" s="157"/>
      <c r="E45" s="159"/>
      <c r="F45" s="160"/>
      <c r="G45" s="160"/>
      <c r="H45" s="160"/>
      <c r="I45" s="160"/>
      <c r="J45" s="160"/>
      <c r="K45" s="160"/>
      <c r="L45" s="160"/>
      <c r="M45" s="160"/>
      <c r="N45" s="160"/>
      <c r="O45" s="32"/>
    </row>
    <row r="46" spans="1:15" ht="12.75">
      <c r="A46" s="255" t="s">
        <v>282</v>
      </c>
      <c r="B46" s="155"/>
      <c r="C46" s="248"/>
      <c r="D46" s="157"/>
      <c r="E46" s="159"/>
      <c r="F46" s="160"/>
      <c r="G46" s="160"/>
      <c r="H46" s="160"/>
      <c r="I46" s="160"/>
      <c r="J46" s="160"/>
      <c r="K46" s="160"/>
      <c r="L46" s="160"/>
      <c r="M46" s="160"/>
      <c r="N46" s="160"/>
      <c r="O46" s="32"/>
    </row>
    <row r="47" spans="1:15" ht="12.75">
      <c r="A47" s="255" t="s">
        <v>283</v>
      </c>
      <c r="B47" s="155"/>
      <c r="C47" s="248"/>
      <c r="D47" s="157"/>
      <c r="E47" s="159"/>
      <c r="F47" s="160"/>
      <c r="G47" s="160"/>
      <c r="H47" s="160"/>
      <c r="I47" s="160"/>
      <c r="J47" s="160"/>
      <c r="K47" s="160"/>
      <c r="L47" s="160"/>
      <c r="M47" s="160"/>
      <c r="N47" s="160"/>
      <c r="O47" s="32"/>
    </row>
    <row r="48" spans="1:15" ht="12.75">
      <c r="A48" s="255" t="s">
        <v>284</v>
      </c>
      <c r="B48" s="155"/>
      <c r="C48" s="248"/>
      <c r="D48" s="157"/>
      <c r="E48" s="159"/>
      <c r="F48" s="160"/>
      <c r="G48" s="160"/>
      <c r="H48" s="160"/>
      <c r="I48" s="160"/>
      <c r="J48" s="160"/>
      <c r="K48" s="160"/>
      <c r="L48" s="160"/>
      <c r="M48" s="160"/>
      <c r="N48" s="160"/>
      <c r="O48" s="32"/>
    </row>
    <row r="49" spans="1:15" ht="12.75">
      <c r="A49" s="255" t="s">
        <v>285</v>
      </c>
      <c r="B49" s="155"/>
      <c r="C49" s="248"/>
      <c r="D49" s="157"/>
      <c r="E49" s="159"/>
      <c r="F49" s="160"/>
      <c r="G49" s="160"/>
      <c r="H49" s="160"/>
      <c r="I49" s="160"/>
      <c r="J49" s="160"/>
      <c r="K49" s="160"/>
      <c r="L49" s="160"/>
      <c r="M49" s="160"/>
      <c r="N49" s="160"/>
      <c r="O49" s="32"/>
    </row>
    <row r="50" spans="1:15" ht="12.75">
      <c r="A50" s="255" t="s">
        <v>286</v>
      </c>
      <c r="B50" s="155"/>
      <c r="C50" s="248"/>
      <c r="D50" s="157"/>
      <c r="E50" s="159"/>
      <c r="F50" s="160"/>
      <c r="G50" s="160"/>
      <c r="H50" s="160"/>
      <c r="I50" s="160"/>
      <c r="J50" s="160"/>
      <c r="K50" s="160"/>
      <c r="L50" s="160"/>
      <c r="M50" s="160"/>
      <c r="N50" s="160"/>
      <c r="O50" s="32"/>
    </row>
    <row r="51" spans="1:15" ht="12.75">
      <c r="A51" s="255" t="s">
        <v>287</v>
      </c>
      <c r="B51" s="155"/>
      <c r="C51" s="248"/>
      <c r="D51" s="157"/>
      <c r="E51" s="159"/>
      <c r="F51" s="160"/>
      <c r="G51" s="160"/>
      <c r="H51" s="160"/>
      <c r="I51" s="160"/>
      <c r="J51" s="160"/>
      <c r="K51" s="160"/>
      <c r="L51" s="160"/>
      <c r="M51" s="160"/>
      <c r="N51" s="160"/>
      <c r="O51" s="32"/>
    </row>
    <row r="52" spans="1:15" ht="12.75">
      <c r="A52" s="255" t="s">
        <v>288</v>
      </c>
      <c r="B52" s="155"/>
      <c r="C52" s="248"/>
      <c r="D52" s="157"/>
      <c r="E52" s="159"/>
      <c r="F52" s="160"/>
      <c r="G52" s="160"/>
      <c r="H52" s="160"/>
      <c r="I52" s="160"/>
      <c r="J52" s="160"/>
      <c r="K52" s="160"/>
      <c r="L52" s="160"/>
      <c r="M52" s="160"/>
      <c r="N52" s="160"/>
      <c r="O52" s="32"/>
    </row>
    <row r="53" spans="1:15" ht="12.75">
      <c r="A53" s="255" t="s">
        <v>289</v>
      </c>
      <c r="B53" s="155"/>
      <c r="C53" s="248"/>
      <c r="D53" s="157"/>
      <c r="E53" s="159"/>
      <c r="F53" s="160"/>
      <c r="G53" s="160"/>
      <c r="H53" s="160"/>
      <c r="I53" s="160"/>
      <c r="J53" s="160"/>
      <c r="K53" s="160"/>
      <c r="L53" s="160"/>
      <c r="M53" s="160"/>
      <c r="N53" s="160"/>
      <c r="O53" s="32"/>
    </row>
    <row r="54" spans="1:15" ht="12.75">
      <c r="A54" s="255" t="s">
        <v>290</v>
      </c>
      <c r="B54" s="155"/>
      <c r="C54" s="248"/>
      <c r="D54" s="157"/>
      <c r="E54" s="159"/>
      <c r="F54" s="160"/>
      <c r="G54" s="160"/>
      <c r="H54" s="160"/>
      <c r="I54" s="160"/>
      <c r="J54" s="160"/>
      <c r="K54" s="160"/>
      <c r="L54" s="160"/>
      <c r="M54" s="160"/>
      <c r="N54" s="160"/>
      <c r="O54" s="32"/>
    </row>
    <row r="55" spans="1:15" ht="12.75">
      <c r="A55" s="255" t="s">
        <v>291</v>
      </c>
      <c r="B55" s="155"/>
      <c r="C55" s="248"/>
      <c r="D55" s="157"/>
      <c r="E55" s="159"/>
      <c r="F55" s="160"/>
      <c r="G55" s="160"/>
      <c r="H55" s="160"/>
      <c r="I55" s="160"/>
      <c r="J55" s="160"/>
      <c r="K55" s="160"/>
      <c r="L55" s="160"/>
      <c r="M55" s="160"/>
      <c r="N55" s="160"/>
      <c r="O55" s="32"/>
    </row>
    <row r="56" spans="1:15" ht="12.75">
      <c r="A56" s="255" t="s">
        <v>292</v>
      </c>
      <c r="B56" s="155"/>
      <c r="C56" s="248"/>
      <c r="D56" s="157"/>
      <c r="E56" s="159"/>
      <c r="F56" s="160"/>
      <c r="G56" s="160"/>
      <c r="H56" s="160"/>
      <c r="I56" s="160"/>
      <c r="J56" s="160"/>
      <c r="K56" s="160"/>
      <c r="L56" s="160"/>
      <c r="M56" s="160"/>
      <c r="N56" s="160"/>
      <c r="O56" s="32"/>
    </row>
    <row r="57" spans="1:15" ht="12.75">
      <c r="A57" s="255" t="s">
        <v>293</v>
      </c>
      <c r="B57" s="155"/>
      <c r="C57" s="248"/>
      <c r="D57" s="157"/>
      <c r="E57" s="159"/>
      <c r="F57" s="160"/>
      <c r="G57" s="160"/>
      <c r="H57" s="160"/>
      <c r="I57" s="160"/>
      <c r="J57" s="160"/>
      <c r="K57" s="160"/>
      <c r="L57" s="160"/>
      <c r="M57" s="160"/>
      <c r="N57" s="160"/>
      <c r="O57" s="32"/>
    </row>
    <row r="58" spans="1:15" ht="12.75">
      <c r="A58" s="255" t="s">
        <v>294</v>
      </c>
      <c r="B58" s="155"/>
      <c r="C58" s="248"/>
      <c r="D58" s="157"/>
      <c r="E58" s="159"/>
      <c r="F58" s="160"/>
      <c r="G58" s="160"/>
      <c r="H58" s="160"/>
      <c r="I58" s="160"/>
      <c r="J58" s="160"/>
      <c r="K58" s="160"/>
      <c r="L58" s="160"/>
      <c r="M58" s="160"/>
      <c r="N58" s="160"/>
      <c r="O58" s="32"/>
    </row>
    <row r="59" spans="1:15" ht="12.75">
      <c r="A59" s="255" t="s">
        <v>295</v>
      </c>
      <c r="B59" s="155"/>
      <c r="C59" s="248"/>
      <c r="D59" s="157"/>
      <c r="E59" s="159"/>
      <c r="F59" s="160"/>
      <c r="G59" s="160"/>
      <c r="H59" s="160"/>
      <c r="I59" s="160"/>
      <c r="J59" s="160"/>
      <c r="K59" s="160"/>
      <c r="L59" s="160"/>
      <c r="M59" s="160"/>
      <c r="N59" s="160"/>
      <c r="O59" s="32"/>
    </row>
    <row r="60" spans="1:15" ht="12.75">
      <c r="A60" s="255" t="s">
        <v>296</v>
      </c>
      <c r="B60" s="155"/>
      <c r="C60" s="248"/>
      <c r="D60" s="157"/>
      <c r="E60" s="159"/>
      <c r="F60" s="160"/>
      <c r="G60" s="160"/>
      <c r="H60" s="160"/>
      <c r="I60" s="160"/>
      <c r="J60" s="160"/>
      <c r="K60" s="160"/>
      <c r="L60" s="160"/>
      <c r="M60" s="160"/>
      <c r="N60" s="160"/>
      <c r="O60" s="32"/>
    </row>
    <row r="61" spans="1:15" ht="12.75">
      <c r="A61" s="255" t="s">
        <v>297</v>
      </c>
      <c r="B61" s="155"/>
      <c r="C61" s="248"/>
      <c r="D61" s="157"/>
      <c r="E61" s="159"/>
      <c r="F61" s="160"/>
      <c r="G61" s="160"/>
      <c r="H61" s="160"/>
      <c r="I61" s="160"/>
      <c r="J61" s="160"/>
      <c r="K61" s="160"/>
      <c r="L61" s="160"/>
      <c r="M61" s="160"/>
      <c r="N61" s="160"/>
      <c r="O61" s="32"/>
    </row>
    <row r="62" spans="1:15" ht="12.75">
      <c r="A62" s="255" t="s">
        <v>298</v>
      </c>
      <c r="B62" s="155"/>
      <c r="C62" s="248"/>
      <c r="D62" s="157"/>
      <c r="E62" s="159"/>
      <c r="F62" s="160"/>
      <c r="G62" s="160"/>
      <c r="H62" s="160"/>
      <c r="I62" s="160"/>
      <c r="J62" s="160"/>
      <c r="K62" s="160"/>
      <c r="L62" s="160"/>
      <c r="M62" s="160"/>
      <c r="N62" s="160"/>
      <c r="O62" s="32"/>
    </row>
    <row r="63" spans="1:15" ht="12.75">
      <c r="A63" s="255" t="s">
        <v>299</v>
      </c>
      <c r="B63" s="155"/>
      <c r="C63" s="248"/>
      <c r="D63" s="157"/>
      <c r="E63" s="159"/>
      <c r="F63" s="160"/>
      <c r="G63" s="160"/>
      <c r="H63" s="160"/>
      <c r="I63" s="160"/>
      <c r="J63" s="160"/>
      <c r="K63" s="160"/>
      <c r="L63" s="160"/>
      <c r="M63" s="160"/>
      <c r="N63" s="160"/>
      <c r="O63" s="32"/>
    </row>
    <row r="64" spans="1:15" ht="12.75">
      <c r="A64" s="255" t="s">
        <v>300</v>
      </c>
      <c r="B64" s="155"/>
      <c r="C64" s="248"/>
      <c r="D64" s="157"/>
      <c r="E64" s="159"/>
      <c r="F64" s="160"/>
      <c r="G64" s="160"/>
      <c r="H64" s="160"/>
      <c r="I64" s="160"/>
      <c r="J64" s="160"/>
      <c r="K64" s="160"/>
      <c r="L64" s="160"/>
      <c r="M64" s="160"/>
      <c r="N64" s="160"/>
      <c r="O64" s="32"/>
    </row>
    <row r="65" spans="1:15" ht="12.75">
      <c r="A65" s="255" t="s">
        <v>301</v>
      </c>
      <c r="B65" s="155"/>
      <c r="C65" s="248"/>
      <c r="D65" s="157"/>
      <c r="E65" s="159"/>
      <c r="F65" s="160"/>
      <c r="G65" s="160"/>
      <c r="H65" s="160"/>
      <c r="I65" s="160"/>
      <c r="J65" s="160"/>
      <c r="K65" s="160"/>
      <c r="L65" s="160"/>
      <c r="M65" s="160"/>
      <c r="N65" s="160"/>
      <c r="O65" s="32"/>
    </row>
    <row r="66" spans="1:15" ht="12.75">
      <c r="A66" s="255" t="s">
        <v>302</v>
      </c>
      <c r="B66" s="155"/>
      <c r="C66" s="248"/>
      <c r="D66" s="157"/>
      <c r="E66" s="159"/>
      <c r="F66" s="160"/>
      <c r="G66" s="160"/>
      <c r="H66" s="160"/>
      <c r="I66" s="160"/>
      <c r="J66" s="160"/>
      <c r="K66" s="160"/>
      <c r="L66" s="160"/>
      <c r="M66" s="160"/>
      <c r="N66" s="160"/>
      <c r="O66" s="32"/>
    </row>
    <row r="67" spans="1:15" ht="12.75">
      <c r="A67" s="255" t="s">
        <v>303</v>
      </c>
      <c r="B67" s="155"/>
      <c r="C67" s="248"/>
      <c r="D67" s="157"/>
      <c r="E67" s="159"/>
      <c r="F67" s="160"/>
      <c r="G67" s="160"/>
      <c r="H67" s="160"/>
      <c r="I67" s="160"/>
      <c r="J67" s="160"/>
      <c r="K67" s="160"/>
      <c r="L67" s="160"/>
      <c r="M67" s="160"/>
      <c r="N67" s="160"/>
      <c r="O67" s="32"/>
    </row>
    <row r="68" spans="1:15" ht="12.75">
      <c r="A68" s="255" t="s">
        <v>304</v>
      </c>
      <c r="B68" s="155"/>
      <c r="C68" s="248"/>
      <c r="D68" s="157"/>
      <c r="E68" s="159"/>
      <c r="F68" s="160"/>
      <c r="G68" s="160"/>
      <c r="H68" s="160"/>
      <c r="I68" s="160"/>
      <c r="J68" s="160"/>
      <c r="K68" s="160"/>
      <c r="L68" s="160"/>
      <c r="M68" s="160"/>
      <c r="N68" s="160"/>
      <c r="O68" s="32"/>
    </row>
    <row r="69" spans="1:15" ht="12.75">
      <c r="A69" s="255" t="s">
        <v>305</v>
      </c>
      <c r="B69" s="155"/>
      <c r="C69" s="248"/>
      <c r="D69" s="157"/>
      <c r="E69" s="159"/>
      <c r="F69" s="160"/>
      <c r="G69" s="160"/>
      <c r="H69" s="160"/>
      <c r="I69" s="160"/>
      <c r="J69" s="160"/>
      <c r="K69" s="160"/>
      <c r="L69" s="160"/>
      <c r="M69" s="160"/>
      <c r="N69" s="160"/>
      <c r="O69" s="32"/>
    </row>
    <row r="70" spans="1:15" ht="12.75">
      <c r="A70" s="255" t="s">
        <v>306</v>
      </c>
      <c r="B70" s="155"/>
      <c r="C70" s="248"/>
      <c r="D70" s="157"/>
      <c r="E70" s="159"/>
      <c r="F70" s="160"/>
      <c r="G70" s="160"/>
      <c r="H70" s="160"/>
      <c r="I70" s="160"/>
      <c r="J70" s="160"/>
      <c r="K70" s="160"/>
      <c r="L70" s="160"/>
      <c r="M70" s="160"/>
      <c r="N70" s="160"/>
      <c r="O70" s="32"/>
    </row>
    <row r="71" spans="1:15" ht="12.75">
      <c r="A71" s="255" t="s">
        <v>307</v>
      </c>
      <c r="B71" s="155"/>
      <c r="C71" s="248"/>
      <c r="D71" s="157"/>
      <c r="E71" s="159"/>
      <c r="F71" s="160"/>
      <c r="G71" s="160"/>
      <c r="H71" s="160"/>
      <c r="I71" s="160"/>
      <c r="J71" s="160"/>
      <c r="K71" s="160"/>
      <c r="L71" s="160"/>
      <c r="M71" s="160"/>
      <c r="N71" s="160"/>
      <c r="O71" s="32"/>
    </row>
    <row r="72" spans="1:15" ht="12.75">
      <c r="A72" s="255" t="s">
        <v>308</v>
      </c>
      <c r="B72" s="155"/>
      <c r="C72" s="248"/>
      <c r="D72" s="157"/>
      <c r="E72" s="159"/>
      <c r="F72" s="160"/>
      <c r="G72" s="160"/>
      <c r="H72" s="160"/>
      <c r="I72" s="160"/>
      <c r="J72" s="160"/>
      <c r="K72" s="160"/>
      <c r="L72" s="160"/>
      <c r="M72" s="160"/>
      <c r="N72" s="160"/>
      <c r="O72" s="32"/>
    </row>
    <row r="73" spans="1:15" ht="12.75">
      <c r="A73" s="255" t="s">
        <v>309</v>
      </c>
      <c r="B73" s="155"/>
      <c r="C73" s="248"/>
      <c r="D73" s="157"/>
      <c r="E73" s="159"/>
      <c r="F73" s="160"/>
      <c r="G73" s="160"/>
      <c r="H73" s="160"/>
      <c r="I73" s="160"/>
      <c r="J73" s="160"/>
      <c r="K73" s="160"/>
      <c r="L73" s="160"/>
      <c r="M73" s="160"/>
      <c r="N73" s="160"/>
      <c r="O73" s="32"/>
    </row>
    <row r="74" spans="1:15" ht="12.75">
      <c r="A74" s="255" t="s">
        <v>310</v>
      </c>
      <c r="B74" s="155"/>
      <c r="C74" s="248"/>
      <c r="D74" s="157"/>
      <c r="E74" s="159"/>
      <c r="F74" s="160"/>
      <c r="G74" s="160"/>
      <c r="H74" s="160"/>
      <c r="I74" s="160"/>
      <c r="J74" s="160"/>
      <c r="K74" s="160"/>
      <c r="L74" s="160"/>
      <c r="M74" s="160"/>
      <c r="N74" s="160"/>
      <c r="O74" s="32"/>
    </row>
    <row r="75" spans="1:15" ht="12.75">
      <c r="A75" s="255" t="s">
        <v>311</v>
      </c>
      <c r="B75" s="155"/>
      <c r="C75" s="248"/>
      <c r="D75" s="157"/>
      <c r="E75" s="159"/>
      <c r="F75" s="160"/>
      <c r="G75" s="160"/>
      <c r="H75" s="160"/>
      <c r="I75" s="160"/>
      <c r="J75" s="160"/>
      <c r="K75" s="160"/>
      <c r="L75" s="160"/>
      <c r="M75" s="160"/>
      <c r="N75" s="160"/>
      <c r="O75" s="32"/>
    </row>
    <row r="76" spans="1:15" ht="12.75">
      <c r="A76" s="255" t="s">
        <v>312</v>
      </c>
      <c r="B76" s="155"/>
      <c r="C76" s="248"/>
      <c r="D76" s="157"/>
      <c r="E76" s="159"/>
      <c r="F76" s="160"/>
      <c r="G76" s="160"/>
      <c r="H76" s="160"/>
      <c r="I76" s="160"/>
      <c r="J76" s="160"/>
      <c r="K76" s="160"/>
      <c r="L76" s="160"/>
      <c r="M76" s="160"/>
      <c r="N76" s="160"/>
      <c r="O76" s="32"/>
    </row>
    <row r="77" spans="1:15" ht="12.75">
      <c r="A77" s="255" t="s">
        <v>313</v>
      </c>
      <c r="B77" s="155"/>
      <c r="C77" s="248"/>
      <c r="D77" s="157"/>
      <c r="E77" s="159"/>
      <c r="F77" s="160"/>
      <c r="G77" s="160"/>
      <c r="H77" s="160"/>
      <c r="I77" s="160"/>
      <c r="J77" s="160"/>
      <c r="K77" s="160"/>
      <c r="L77" s="160"/>
      <c r="M77" s="160"/>
      <c r="N77" s="160"/>
      <c r="O77" s="32"/>
    </row>
    <row r="78" spans="1:15" ht="12.75">
      <c r="A78" s="255" t="s">
        <v>314</v>
      </c>
      <c r="B78" s="155"/>
      <c r="C78" s="248"/>
      <c r="D78" s="157"/>
      <c r="E78" s="159"/>
      <c r="F78" s="160"/>
      <c r="G78" s="160"/>
      <c r="H78" s="160"/>
      <c r="I78" s="160"/>
      <c r="J78" s="160"/>
      <c r="K78" s="160"/>
      <c r="L78" s="160"/>
      <c r="M78" s="160"/>
      <c r="N78" s="160"/>
      <c r="O78" s="32"/>
    </row>
    <row r="79" spans="1:15" ht="12.75">
      <c r="A79" s="255" t="s">
        <v>315</v>
      </c>
      <c r="B79" s="155"/>
      <c r="C79" s="248"/>
      <c r="D79" s="157"/>
      <c r="E79" s="159"/>
      <c r="F79" s="160"/>
      <c r="G79" s="160"/>
      <c r="H79" s="160"/>
      <c r="I79" s="160"/>
      <c r="J79" s="160"/>
      <c r="K79" s="160"/>
      <c r="L79" s="160"/>
      <c r="M79" s="160"/>
      <c r="N79" s="160"/>
      <c r="O79" s="32"/>
    </row>
    <row r="80" spans="1:15" ht="12.75">
      <c r="A80" s="255" t="s">
        <v>316</v>
      </c>
      <c r="B80" s="155"/>
      <c r="C80" s="248"/>
      <c r="D80" s="157"/>
      <c r="E80" s="159"/>
      <c r="F80" s="160"/>
      <c r="G80" s="160"/>
      <c r="H80" s="160"/>
      <c r="I80" s="160"/>
      <c r="J80" s="160"/>
      <c r="K80" s="160"/>
      <c r="L80" s="160"/>
      <c r="M80" s="160"/>
      <c r="N80" s="160"/>
      <c r="O80" s="32"/>
    </row>
    <row r="81" spans="1:15" ht="12.75">
      <c r="A81" s="255" t="s">
        <v>317</v>
      </c>
      <c r="B81" s="155"/>
      <c r="C81" s="248"/>
      <c r="D81" s="157"/>
      <c r="E81" s="159"/>
      <c r="F81" s="160"/>
      <c r="G81" s="160"/>
      <c r="H81" s="160"/>
      <c r="I81" s="160"/>
      <c r="J81" s="160"/>
      <c r="K81" s="160"/>
      <c r="L81" s="160"/>
      <c r="M81" s="160"/>
      <c r="N81" s="160"/>
      <c r="O81" s="32"/>
    </row>
    <row r="82" spans="1:15" ht="12.75">
      <c r="A82" s="255" t="s">
        <v>318</v>
      </c>
      <c r="B82" s="155"/>
      <c r="C82" s="248"/>
      <c r="D82" s="157"/>
      <c r="E82" s="159"/>
      <c r="F82" s="160"/>
      <c r="G82" s="160"/>
      <c r="H82" s="160"/>
      <c r="I82" s="160"/>
      <c r="J82" s="160"/>
      <c r="K82" s="160"/>
      <c r="L82" s="160"/>
      <c r="M82" s="160"/>
      <c r="N82" s="160"/>
      <c r="O82" s="32"/>
    </row>
    <row r="83" spans="1:15" ht="12.75">
      <c r="A83" s="255" t="s">
        <v>319</v>
      </c>
      <c r="B83" s="155"/>
      <c r="C83" s="248"/>
      <c r="D83" s="157"/>
      <c r="E83" s="159"/>
      <c r="F83" s="160"/>
      <c r="G83" s="160"/>
      <c r="H83" s="160"/>
      <c r="I83" s="160"/>
      <c r="J83" s="160"/>
      <c r="K83" s="160"/>
      <c r="L83" s="160"/>
      <c r="M83" s="160"/>
      <c r="N83" s="160"/>
      <c r="O83" s="32"/>
    </row>
    <row r="84" spans="1:15" ht="12.75">
      <c r="A84" s="255" t="s">
        <v>320</v>
      </c>
      <c r="B84" s="155"/>
      <c r="C84" s="248"/>
      <c r="D84" s="157"/>
      <c r="E84" s="159"/>
      <c r="F84" s="160"/>
      <c r="G84" s="160"/>
      <c r="H84" s="160"/>
      <c r="I84" s="160"/>
      <c r="J84" s="160"/>
      <c r="K84" s="160"/>
      <c r="L84" s="160"/>
      <c r="M84" s="160"/>
      <c r="N84" s="160"/>
      <c r="O84" s="32"/>
    </row>
    <row r="85" spans="1:15" ht="12.75">
      <c r="A85" s="255" t="s">
        <v>321</v>
      </c>
      <c r="B85" s="155"/>
      <c r="C85" s="248"/>
      <c r="D85" s="157"/>
      <c r="E85" s="159"/>
      <c r="F85" s="160"/>
      <c r="G85" s="160"/>
      <c r="H85" s="160"/>
      <c r="I85" s="160"/>
      <c r="J85" s="160"/>
      <c r="K85" s="160"/>
      <c r="L85" s="160"/>
      <c r="M85" s="160"/>
      <c r="N85" s="160"/>
      <c r="O85" s="32"/>
    </row>
    <row r="86" spans="1:15" ht="12.75">
      <c r="A86" s="255" t="s">
        <v>322</v>
      </c>
      <c r="B86" s="155"/>
      <c r="C86" s="248"/>
      <c r="D86" s="157"/>
      <c r="E86" s="159"/>
      <c r="F86" s="160"/>
      <c r="G86" s="160"/>
      <c r="H86" s="160"/>
      <c r="I86" s="160"/>
      <c r="J86" s="160"/>
      <c r="K86" s="160"/>
      <c r="L86" s="160"/>
      <c r="M86" s="160"/>
      <c r="N86" s="160"/>
      <c r="O86" s="32"/>
    </row>
    <row r="87" spans="1:15" ht="12.75">
      <c r="A87" s="255" t="s">
        <v>323</v>
      </c>
      <c r="B87" s="155"/>
      <c r="C87" s="248"/>
      <c r="D87" s="157"/>
      <c r="E87" s="159"/>
      <c r="F87" s="160"/>
      <c r="G87" s="160"/>
      <c r="H87" s="160"/>
      <c r="I87" s="160"/>
      <c r="J87" s="160"/>
      <c r="K87" s="160"/>
      <c r="L87" s="160"/>
      <c r="M87" s="160"/>
      <c r="N87" s="160"/>
      <c r="O87" s="32"/>
    </row>
    <row r="88" spans="1:15" ht="12.75">
      <c r="A88" s="255" t="s">
        <v>324</v>
      </c>
      <c r="B88" s="155"/>
      <c r="C88" s="248"/>
      <c r="D88" s="157"/>
      <c r="E88" s="159"/>
      <c r="F88" s="160"/>
      <c r="G88" s="160"/>
      <c r="H88" s="160"/>
      <c r="I88" s="160"/>
      <c r="J88" s="160"/>
      <c r="K88" s="160"/>
      <c r="L88" s="160"/>
      <c r="M88" s="160"/>
      <c r="N88" s="160"/>
      <c r="O88" s="32"/>
    </row>
    <row r="89" spans="1:15" ht="12.75">
      <c r="A89" s="255" t="s">
        <v>325</v>
      </c>
      <c r="B89" s="155"/>
      <c r="C89" s="248"/>
      <c r="D89" s="157"/>
      <c r="E89" s="159"/>
      <c r="F89" s="160"/>
      <c r="G89" s="160"/>
      <c r="H89" s="160"/>
      <c r="I89" s="160"/>
      <c r="J89" s="160"/>
      <c r="K89" s="160"/>
      <c r="L89" s="160"/>
      <c r="M89" s="160"/>
      <c r="N89" s="160"/>
      <c r="O89" s="32"/>
    </row>
    <row r="90" spans="1:15" ht="12.75">
      <c r="A90" s="255" t="s">
        <v>326</v>
      </c>
      <c r="B90" s="155"/>
      <c r="C90" s="248"/>
      <c r="D90" s="157"/>
      <c r="E90" s="159"/>
      <c r="F90" s="160"/>
      <c r="G90" s="160"/>
      <c r="H90" s="160"/>
      <c r="I90" s="160"/>
      <c r="J90" s="160"/>
      <c r="K90" s="160"/>
      <c r="L90" s="160"/>
      <c r="M90" s="160"/>
      <c r="N90" s="160"/>
      <c r="O90" s="32"/>
    </row>
    <row r="91" spans="1:15" ht="12.75">
      <c r="A91" s="255" t="s">
        <v>327</v>
      </c>
      <c r="B91" s="155"/>
      <c r="C91" s="248"/>
      <c r="D91" s="157"/>
      <c r="E91" s="159"/>
      <c r="F91" s="160"/>
      <c r="G91" s="160"/>
      <c r="H91" s="160"/>
      <c r="I91" s="160"/>
      <c r="J91" s="160"/>
      <c r="K91" s="160"/>
      <c r="L91" s="160"/>
      <c r="M91" s="160"/>
      <c r="N91" s="160"/>
      <c r="O91" s="32"/>
    </row>
    <row r="92" spans="1:15" ht="12.75">
      <c r="A92" s="255" t="s">
        <v>328</v>
      </c>
      <c r="B92" s="155"/>
      <c r="C92" s="248"/>
      <c r="D92" s="157"/>
      <c r="E92" s="159"/>
      <c r="F92" s="160"/>
      <c r="G92" s="160"/>
      <c r="H92" s="160"/>
      <c r="I92" s="160"/>
      <c r="J92" s="160"/>
      <c r="K92" s="160"/>
      <c r="L92" s="160"/>
      <c r="M92" s="160"/>
      <c r="N92" s="160"/>
      <c r="O92" s="32"/>
    </row>
    <row r="93" spans="1:15" ht="12.75">
      <c r="A93" s="255" t="s">
        <v>329</v>
      </c>
      <c r="B93" s="155"/>
      <c r="C93" s="248"/>
      <c r="D93" s="157"/>
      <c r="E93" s="159"/>
      <c r="F93" s="160"/>
      <c r="G93" s="160"/>
      <c r="H93" s="160"/>
      <c r="I93" s="160"/>
      <c r="J93" s="160"/>
      <c r="K93" s="160"/>
      <c r="L93" s="160"/>
      <c r="M93" s="160"/>
      <c r="N93" s="160"/>
      <c r="O93" s="32"/>
    </row>
    <row r="94" spans="1:15" ht="12.75">
      <c r="A94" s="255" t="s">
        <v>330</v>
      </c>
      <c r="B94" s="155"/>
      <c r="C94" s="248"/>
      <c r="D94" s="157"/>
      <c r="E94" s="159"/>
      <c r="F94" s="160"/>
      <c r="G94" s="160"/>
      <c r="H94" s="160"/>
      <c r="I94" s="160"/>
      <c r="J94" s="160"/>
      <c r="K94" s="160"/>
      <c r="L94" s="160"/>
      <c r="M94" s="160"/>
      <c r="N94" s="160"/>
      <c r="O94" s="32"/>
    </row>
    <row r="95" spans="1:15" ht="12.75">
      <c r="A95" s="255" t="s">
        <v>331</v>
      </c>
      <c r="B95" s="155"/>
      <c r="C95" s="248"/>
      <c r="D95" s="157"/>
      <c r="E95" s="159"/>
      <c r="F95" s="160"/>
      <c r="G95" s="160"/>
      <c r="H95" s="160"/>
      <c r="I95" s="160"/>
      <c r="J95" s="160"/>
      <c r="K95" s="160"/>
      <c r="L95" s="160"/>
      <c r="M95" s="160"/>
      <c r="N95" s="160"/>
      <c r="O95" s="32"/>
    </row>
    <row r="96" spans="1:15" ht="12.75">
      <c r="A96" s="255" t="s">
        <v>332</v>
      </c>
      <c r="B96" s="155"/>
      <c r="C96" s="248"/>
      <c r="D96" s="157"/>
      <c r="E96" s="159"/>
      <c r="F96" s="160"/>
      <c r="G96" s="160"/>
      <c r="H96" s="160"/>
      <c r="I96" s="160"/>
      <c r="J96" s="160"/>
      <c r="K96" s="160"/>
      <c r="L96" s="160"/>
      <c r="M96" s="160"/>
      <c r="N96" s="160"/>
      <c r="O96" s="32"/>
    </row>
    <row r="97" spans="1:15" ht="12.75">
      <c r="A97" s="255" t="s">
        <v>333</v>
      </c>
      <c r="B97" s="155"/>
      <c r="C97" s="248"/>
      <c r="D97" s="157"/>
      <c r="E97" s="159"/>
      <c r="F97" s="160"/>
      <c r="G97" s="160"/>
      <c r="H97" s="160"/>
      <c r="I97" s="160"/>
      <c r="J97" s="160"/>
      <c r="K97" s="160"/>
      <c r="L97" s="160"/>
      <c r="M97" s="160"/>
      <c r="N97" s="160"/>
      <c r="O97" s="32"/>
    </row>
    <row r="98" spans="1:15" ht="12.75">
      <c r="A98" s="255" t="s">
        <v>334</v>
      </c>
      <c r="B98" s="155"/>
      <c r="C98" s="248"/>
      <c r="D98" s="157"/>
      <c r="E98" s="159"/>
      <c r="F98" s="160"/>
      <c r="G98" s="160"/>
      <c r="H98" s="160"/>
      <c r="I98" s="160"/>
      <c r="J98" s="160"/>
      <c r="K98" s="160"/>
      <c r="L98" s="160"/>
      <c r="M98" s="160"/>
      <c r="N98" s="160"/>
      <c r="O98" s="32"/>
    </row>
    <row r="99" spans="1:15" ht="12.75">
      <c r="A99" s="255" t="s">
        <v>335</v>
      </c>
      <c r="B99" s="155"/>
      <c r="C99" s="248"/>
      <c r="D99" s="157"/>
      <c r="E99" s="159"/>
      <c r="F99" s="160"/>
      <c r="G99" s="160"/>
      <c r="H99" s="160"/>
      <c r="I99" s="160"/>
      <c r="J99" s="160"/>
      <c r="K99" s="160"/>
      <c r="L99" s="160"/>
      <c r="M99" s="160"/>
      <c r="N99" s="160"/>
      <c r="O99" s="32"/>
    </row>
    <row r="100" spans="1:15" ht="12.75">
      <c r="A100" s="255" t="s">
        <v>336</v>
      </c>
      <c r="B100" s="155"/>
      <c r="C100" s="248"/>
      <c r="D100" s="157"/>
      <c r="E100" s="159"/>
      <c r="F100" s="160"/>
      <c r="G100" s="160"/>
      <c r="H100" s="160"/>
      <c r="I100" s="160"/>
      <c r="J100" s="160"/>
      <c r="K100" s="160"/>
      <c r="L100" s="160"/>
      <c r="M100" s="160"/>
      <c r="N100" s="160"/>
      <c r="O100" s="32"/>
    </row>
    <row r="101" spans="1:15" ht="12.75">
      <c r="A101" s="255" t="s">
        <v>337</v>
      </c>
      <c r="B101" s="155"/>
      <c r="C101" s="248"/>
      <c r="D101" s="157"/>
      <c r="E101" s="159"/>
      <c r="F101" s="160"/>
      <c r="G101" s="160"/>
      <c r="H101" s="160"/>
      <c r="I101" s="160"/>
      <c r="J101" s="160"/>
      <c r="K101" s="160"/>
      <c r="L101" s="160"/>
      <c r="M101" s="160"/>
      <c r="N101" s="160"/>
      <c r="O101" s="32"/>
    </row>
    <row r="102" spans="1:15" ht="12.75">
      <c r="A102" s="255" t="s">
        <v>338</v>
      </c>
      <c r="B102" s="155"/>
      <c r="C102" s="248"/>
      <c r="D102" s="157"/>
      <c r="E102" s="159"/>
      <c r="F102" s="160"/>
      <c r="G102" s="160"/>
      <c r="H102" s="160"/>
      <c r="I102" s="160"/>
      <c r="J102" s="160"/>
      <c r="K102" s="160"/>
      <c r="L102" s="160"/>
      <c r="M102" s="160"/>
      <c r="N102" s="160"/>
      <c r="O102" s="32"/>
    </row>
    <row r="103" spans="1:15" ht="12.75">
      <c r="A103" s="255" t="s">
        <v>339</v>
      </c>
      <c r="B103" s="155"/>
      <c r="C103" s="248"/>
      <c r="D103" s="157"/>
      <c r="E103" s="159"/>
      <c r="F103" s="160"/>
      <c r="G103" s="160"/>
      <c r="H103" s="160"/>
      <c r="I103" s="160"/>
      <c r="J103" s="160"/>
      <c r="K103" s="160"/>
      <c r="L103" s="160"/>
      <c r="M103" s="160"/>
      <c r="N103" s="160"/>
      <c r="O103" s="32"/>
    </row>
    <row r="104" spans="1:15" ht="12.75">
      <c r="A104" s="255" t="s">
        <v>340</v>
      </c>
      <c r="B104" s="155"/>
      <c r="C104" s="248"/>
      <c r="D104" s="157"/>
      <c r="E104" s="159"/>
      <c r="F104" s="160"/>
      <c r="G104" s="160"/>
      <c r="H104" s="160"/>
      <c r="I104" s="160"/>
      <c r="J104" s="160"/>
      <c r="K104" s="160"/>
      <c r="L104" s="160"/>
      <c r="M104" s="160"/>
      <c r="N104" s="160"/>
      <c r="O104" s="32"/>
    </row>
    <row r="105" spans="1:15" ht="12.75">
      <c r="A105" s="255" t="s">
        <v>341</v>
      </c>
      <c r="B105" s="155"/>
      <c r="C105" s="248"/>
      <c r="D105" s="157"/>
      <c r="E105" s="159"/>
      <c r="F105" s="160"/>
      <c r="G105" s="160"/>
      <c r="H105" s="160"/>
      <c r="I105" s="160"/>
      <c r="J105" s="160"/>
      <c r="K105" s="160"/>
      <c r="L105" s="160"/>
      <c r="M105" s="160"/>
      <c r="N105" s="160"/>
      <c r="O105" s="32"/>
    </row>
    <row r="106" spans="1:15" ht="12.75">
      <c r="A106" s="255" t="s">
        <v>342</v>
      </c>
      <c r="B106" s="155"/>
      <c r="C106" s="248"/>
      <c r="D106" s="157"/>
      <c r="E106" s="159"/>
      <c r="F106" s="160"/>
      <c r="G106" s="160"/>
      <c r="H106" s="160"/>
      <c r="I106" s="160"/>
      <c r="J106" s="160"/>
      <c r="K106" s="160"/>
      <c r="L106" s="160"/>
      <c r="M106" s="160"/>
      <c r="N106" s="160"/>
      <c r="O106" s="32"/>
    </row>
    <row r="107" spans="1:15" ht="12.75">
      <c r="A107" s="255" t="s">
        <v>343</v>
      </c>
      <c r="B107" s="155"/>
      <c r="C107" s="248"/>
      <c r="D107" s="157"/>
      <c r="E107" s="159"/>
      <c r="F107" s="160"/>
      <c r="G107" s="160"/>
      <c r="H107" s="160"/>
      <c r="I107" s="160"/>
      <c r="J107" s="160"/>
      <c r="K107" s="160"/>
      <c r="L107" s="160"/>
      <c r="M107" s="160"/>
      <c r="N107" s="160"/>
      <c r="O107" s="32"/>
    </row>
    <row r="108" spans="1:15" ht="12.75">
      <c r="A108" s="255" t="s">
        <v>344</v>
      </c>
      <c r="B108" s="155"/>
      <c r="C108" s="248"/>
      <c r="D108" s="157"/>
      <c r="E108" s="159"/>
      <c r="F108" s="160"/>
      <c r="G108" s="160"/>
      <c r="H108" s="160"/>
      <c r="I108" s="160"/>
      <c r="J108" s="160"/>
      <c r="K108" s="160"/>
      <c r="L108" s="160"/>
      <c r="M108" s="160"/>
      <c r="N108" s="160"/>
      <c r="O108" s="32"/>
    </row>
    <row r="109" spans="1:15" ht="12.75">
      <c r="A109" s="255" t="s">
        <v>345</v>
      </c>
      <c r="B109" s="155"/>
      <c r="C109" s="248"/>
      <c r="D109" s="157"/>
      <c r="E109" s="159"/>
      <c r="F109" s="160"/>
      <c r="G109" s="160"/>
      <c r="H109" s="160"/>
      <c r="I109" s="160"/>
      <c r="J109" s="160"/>
      <c r="K109" s="160"/>
      <c r="L109" s="160"/>
      <c r="M109" s="160"/>
      <c r="N109" s="160"/>
      <c r="O109" s="32"/>
    </row>
    <row r="110" spans="1:15" ht="12.75">
      <c r="A110" s="255" t="s">
        <v>346</v>
      </c>
      <c r="B110" s="155"/>
      <c r="C110" s="248"/>
      <c r="D110" s="157"/>
      <c r="E110" s="159"/>
      <c r="F110" s="160"/>
      <c r="G110" s="160"/>
      <c r="H110" s="160"/>
      <c r="I110" s="160"/>
      <c r="J110" s="160"/>
      <c r="K110" s="160"/>
      <c r="L110" s="160"/>
      <c r="M110" s="160"/>
      <c r="N110" s="160"/>
      <c r="O110" s="32"/>
    </row>
    <row r="111" spans="1:15" ht="12.75">
      <c r="A111" s="255" t="s">
        <v>347</v>
      </c>
      <c r="B111" s="155"/>
      <c r="C111" s="248"/>
      <c r="D111" s="157"/>
      <c r="E111" s="159"/>
      <c r="F111" s="160"/>
      <c r="G111" s="160"/>
      <c r="H111" s="160"/>
      <c r="I111" s="160"/>
      <c r="J111" s="160"/>
      <c r="K111" s="160"/>
      <c r="L111" s="160"/>
      <c r="M111" s="160"/>
      <c r="N111" s="160"/>
      <c r="O111" s="32"/>
    </row>
    <row r="112" spans="1:15" ht="12.75">
      <c r="A112" s="255" t="s">
        <v>348</v>
      </c>
      <c r="B112" s="155"/>
      <c r="C112" s="248"/>
      <c r="D112" s="157"/>
      <c r="E112" s="159"/>
      <c r="F112" s="160"/>
      <c r="G112" s="160"/>
      <c r="H112" s="160"/>
      <c r="I112" s="160"/>
      <c r="J112" s="160"/>
      <c r="K112" s="160"/>
      <c r="L112" s="160"/>
      <c r="M112" s="160"/>
      <c r="N112" s="160"/>
      <c r="O112" s="32"/>
    </row>
    <row r="113" spans="1:15" ht="12.75">
      <c r="A113" s="255" t="s">
        <v>349</v>
      </c>
      <c r="B113" s="155"/>
      <c r="C113" s="248"/>
      <c r="D113" s="157"/>
      <c r="E113" s="159"/>
      <c r="F113" s="160"/>
      <c r="G113" s="160"/>
      <c r="H113" s="160"/>
      <c r="I113" s="160"/>
      <c r="J113" s="160"/>
      <c r="K113" s="160"/>
      <c r="L113" s="160"/>
      <c r="M113" s="160"/>
      <c r="N113" s="160"/>
      <c r="O113" s="32"/>
    </row>
    <row r="114" spans="1:15" ht="12.75">
      <c r="A114" s="255" t="s">
        <v>350</v>
      </c>
      <c r="B114" s="155"/>
      <c r="C114" s="248"/>
      <c r="D114" s="157"/>
      <c r="E114" s="159"/>
      <c r="F114" s="160"/>
      <c r="G114" s="160"/>
      <c r="H114" s="160"/>
      <c r="I114" s="160"/>
      <c r="J114" s="160"/>
      <c r="K114" s="160"/>
      <c r="L114" s="160"/>
      <c r="M114" s="160"/>
      <c r="N114" s="160"/>
      <c r="O114" s="32"/>
    </row>
    <row r="115" spans="1:15" ht="12.75">
      <c r="A115" s="255" t="s">
        <v>351</v>
      </c>
      <c r="B115" s="155"/>
      <c r="C115" s="248"/>
      <c r="D115" s="157"/>
      <c r="E115" s="159"/>
      <c r="F115" s="160"/>
      <c r="G115" s="160"/>
      <c r="H115" s="160"/>
      <c r="I115" s="160"/>
      <c r="J115" s="160"/>
      <c r="K115" s="160"/>
      <c r="L115" s="160"/>
      <c r="M115" s="160"/>
      <c r="N115" s="160"/>
      <c r="O115" s="32"/>
    </row>
    <row r="116" spans="1:15" ht="12.75">
      <c r="A116" s="255" t="s">
        <v>352</v>
      </c>
      <c r="B116" s="155"/>
      <c r="C116" s="248"/>
      <c r="D116" s="157"/>
      <c r="E116" s="159"/>
      <c r="F116" s="160"/>
      <c r="G116" s="160"/>
      <c r="H116" s="160"/>
      <c r="I116" s="160"/>
      <c r="J116" s="160"/>
      <c r="K116" s="160"/>
      <c r="L116" s="160"/>
      <c r="M116" s="160"/>
      <c r="N116" s="160"/>
      <c r="O116" s="32"/>
    </row>
    <row r="117" spans="1:15" ht="12.75">
      <c r="A117" s="255" t="s">
        <v>353</v>
      </c>
      <c r="B117" s="155"/>
      <c r="C117" s="248"/>
      <c r="D117" s="157"/>
      <c r="E117" s="159"/>
      <c r="F117" s="160"/>
      <c r="G117" s="160"/>
      <c r="H117" s="160"/>
      <c r="I117" s="160"/>
      <c r="J117" s="160"/>
      <c r="K117" s="160"/>
      <c r="L117" s="160"/>
      <c r="M117" s="160"/>
      <c r="N117" s="160"/>
      <c r="O117" s="32"/>
    </row>
    <row r="118" spans="1:15" ht="12.75">
      <c r="A118" s="255" t="s">
        <v>354</v>
      </c>
      <c r="B118" s="155"/>
      <c r="C118" s="248"/>
      <c r="D118" s="157"/>
      <c r="E118" s="159"/>
      <c r="F118" s="160"/>
      <c r="G118" s="160"/>
      <c r="H118" s="160"/>
      <c r="I118" s="160"/>
      <c r="J118" s="160"/>
      <c r="K118" s="160"/>
      <c r="L118" s="160"/>
      <c r="M118" s="160"/>
      <c r="N118" s="160"/>
      <c r="O118" s="32"/>
    </row>
    <row r="119" spans="1:15" ht="12.75">
      <c r="A119" s="255" t="s">
        <v>355</v>
      </c>
      <c r="B119" s="155"/>
      <c r="C119" s="248"/>
      <c r="D119" s="157"/>
      <c r="E119" s="159"/>
      <c r="F119" s="160"/>
      <c r="G119" s="160"/>
      <c r="H119" s="160"/>
      <c r="I119" s="160"/>
      <c r="J119" s="160"/>
      <c r="K119" s="160"/>
      <c r="L119" s="160"/>
      <c r="M119" s="160"/>
      <c r="N119" s="160"/>
      <c r="O119" s="32"/>
    </row>
    <row r="120" spans="1:15" ht="12.75">
      <c r="A120" s="255" t="s">
        <v>356</v>
      </c>
      <c r="B120" s="155"/>
      <c r="C120" s="248"/>
      <c r="D120" s="157"/>
      <c r="E120" s="159"/>
      <c r="F120" s="160"/>
      <c r="G120" s="160"/>
      <c r="H120" s="160"/>
      <c r="I120" s="160"/>
      <c r="J120" s="160"/>
      <c r="K120" s="160"/>
      <c r="L120" s="160"/>
      <c r="M120" s="160"/>
      <c r="N120" s="160"/>
      <c r="O120" s="32"/>
    </row>
    <row r="121" spans="1:15" ht="12.75">
      <c r="A121" s="255" t="s">
        <v>357</v>
      </c>
      <c r="B121" s="155"/>
      <c r="C121" s="248"/>
      <c r="D121" s="157"/>
      <c r="E121" s="159"/>
      <c r="F121" s="160"/>
      <c r="G121" s="160"/>
      <c r="H121" s="160"/>
      <c r="I121" s="160"/>
      <c r="J121" s="160"/>
      <c r="K121" s="160"/>
      <c r="L121" s="160"/>
      <c r="M121" s="160"/>
      <c r="N121" s="160"/>
      <c r="O121" s="32"/>
    </row>
    <row r="122" spans="1:15" ht="12.75">
      <c r="A122" s="255" t="s">
        <v>364</v>
      </c>
      <c r="B122" s="155"/>
      <c r="C122" s="248"/>
      <c r="D122" s="157"/>
      <c r="E122" s="159"/>
      <c r="F122" s="160"/>
      <c r="G122" s="160"/>
      <c r="H122" s="160"/>
      <c r="I122" s="160"/>
      <c r="J122" s="160"/>
      <c r="K122" s="160"/>
      <c r="L122" s="160"/>
      <c r="M122" s="160"/>
      <c r="N122" s="160"/>
      <c r="O122" s="32"/>
    </row>
    <row r="123" spans="1:15" ht="12.75">
      <c r="A123" s="255" t="s">
        <v>365</v>
      </c>
      <c r="B123" s="155"/>
      <c r="C123" s="248"/>
      <c r="D123" s="157"/>
      <c r="E123" s="159"/>
      <c r="F123" s="160"/>
      <c r="G123" s="160"/>
      <c r="H123" s="160"/>
      <c r="I123" s="160"/>
      <c r="J123" s="160"/>
      <c r="K123" s="160"/>
      <c r="L123" s="160"/>
      <c r="M123" s="160"/>
      <c r="N123" s="160"/>
      <c r="O123" s="32"/>
    </row>
    <row r="124" spans="1:15" ht="12.75">
      <c r="A124" s="255" t="s">
        <v>366</v>
      </c>
      <c r="B124" s="155"/>
      <c r="C124" s="248"/>
      <c r="D124" s="157"/>
      <c r="E124" s="159"/>
      <c r="F124" s="160"/>
      <c r="G124" s="160"/>
      <c r="H124" s="160"/>
      <c r="I124" s="160"/>
      <c r="J124" s="160"/>
      <c r="K124" s="160"/>
      <c r="L124" s="160"/>
      <c r="M124" s="160"/>
      <c r="N124" s="160"/>
      <c r="O124" s="32"/>
    </row>
    <row r="125" spans="1:15" ht="12.75">
      <c r="A125" s="255" t="s">
        <v>367</v>
      </c>
      <c r="B125" s="155"/>
      <c r="C125" s="248"/>
      <c r="D125" s="157"/>
      <c r="E125" s="159"/>
      <c r="F125" s="160"/>
      <c r="G125" s="160"/>
      <c r="H125" s="160"/>
      <c r="I125" s="160"/>
      <c r="J125" s="160"/>
      <c r="K125" s="160"/>
      <c r="L125" s="160"/>
      <c r="M125" s="160"/>
      <c r="N125" s="160"/>
      <c r="O125" s="32"/>
    </row>
    <row r="126" spans="1:15" ht="12.75">
      <c r="A126" s="255" t="s">
        <v>368</v>
      </c>
      <c r="B126" s="155"/>
      <c r="C126" s="248"/>
      <c r="D126" s="157"/>
      <c r="E126" s="159"/>
      <c r="F126" s="160"/>
      <c r="G126" s="160"/>
      <c r="H126" s="160"/>
      <c r="I126" s="160"/>
      <c r="J126" s="160"/>
      <c r="K126" s="160"/>
      <c r="L126" s="160"/>
      <c r="M126" s="160"/>
      <c r="N126" s="160"/>
      <c r="O126" s="32"/>
    </row>
    <row r="127" spans="1:15" ht="12.75">
      <c r="A127" s="255" t="s">
        <v>369</v>
      </c>
      <c r="B127" s="155"/>
      <c r="C127" s="248"/>
      <c r="D127" s="157"/>
      <c r="E127" s="159"/>
      <c r="F127" s="160"/>
      <c r="G127" s="160"/>
      <c r="H127" s="160"/>
      <c r="I127" s="160"/>
      <c r="J127" s="160"/>
      <c r="K127" s="160"/>
      <c r="L127" s="160"/>
      <c r="M127" s="160"/>
      <c r="N127" s="160"/>
      <c r="O127" s="32"/>
    </row>
    <row r="128" spans="1:15" ht="12.75">
      <c r="A128" s="255" t="s">
        <v>370</v>
      </c>
      <c r="B128" s="155"/>
      <c r="C128" s="248"/>
      <c r="D128" s="157"/>
      <c r="E128" s="159"/>
      <c r="F128" s="160"/>
      <c r="G128" s="160"/>
      <c r="H128" s="160"/>
      <c r="I128" s="160"/>
      <c r="J128" s="160"/>
      <c r="K128" s="160"/>
      <c r="L128" s="160"/>
      <c r="M128" s="160"/>
      <c r="N128" s="160"/>
      <c r="O128" s="32"/>
    </row>
    <row r="129" spans="1:15" ht="12.75">
      <c r="A129" s="255" t="s">
        <v>371</v>
      </c>
      <c r="B129" s="155"/>
      <c r="C129" s="248"/>
      <c r="D129" s="157"/>
      <c r="E129" s="159"/>
      <c r="F129" s="160"/>
      <c r="G129" s="160"/>
      <c r="H129" s="160"/>
      <c r="I129" s="160"/>
      <c r="J129" s="160"/>
      <c r="K129" s="160"/>
      <c r="L129" s="160"/>
      <c r="M129" s="160"/>
      <c r="N129" s="160"/>
      <c r="O129" s="32"/>
    </row>
    <row r="130" spans="1:15" ht="12.75">
      <c r="A130" s="255" t="s">
        <v>372</v>
      </c>
      <c r="B130" s="155"/>
      <c r="C130" s="248"/>
      <c r="D130" s="157"/>
      <c r="E130" s="159"/>
      <c r="F130" s="160"/>
      <c r="G130" s="160"/>
      <c r="H130" s="160"/>
      <c r="I130" s="160"/>
      <c r="J130" s="160"/>
      <c r="K130" s="160"/>
      <c r="L130" s="160"/>
      <c r="M130" s="160"/>
      <c r="N130" s="160"/>
      <c r="O130" s="32"/>
    </row>
    <row r="131" spans="1:15" ht="12.75">
      <c r="A131" s="255" t="s">
        <v>373</v>
      </c>
      <c r="B131" s="155"/>
      <c r="C131" s="248"/>
      <c r="D131" s="157"/>
      <c r="E131" s="159"/>
      <c r="F131" s="160"/>
      <c r="G131" s="160"/>
      <c r="H131" s="160"/>
      <c r="I131" s="160"/>
      <c r="J131" s="160"/>
      <c r="K131" s="160"/>
      <c r="L131" s="160"/>
      <c r="M131" s="160"/>
      <c r="N131" s="160"/>
      <c r="O131" s="32"/>
    </row>
    <row r="132" spans="1:15" ht="12.75">
      <c r="A132" s="255" t="s">
        <v>374</v>
      </c>
      <c r="B132" s="155"/>
      <c r="C132" s="248"/>
      <c r="D132" s="157"/>
      <c r="E132" s="159"/>
      <c r="F132" s="160"/>
      <c r="G132" s="160"/>
      <c r="H132" s="160"/>
      <c r="I132" s="160"/>
      <c r="J132" s="160"/>
      <c r="K132" s="160"/>
      <c r="L132" s="160"/>
      <c r="M132" s="160"/>
      <c r="N132" s="160"/>
      <c r="O132" s="32"/>
    </row>
    <row r="133" spans="1:15" ht="12.75">
      <c r="A133" s="255" t="s">
        <v>375</v>
      </c>
      <c r="B133" s="155"/>
      <c r="C133" s="248"/>
      <c r="D133" s="157"/>
      <c r="E133" s="159"/>
      <c r="F133" s="160"/>
      <c r="G133" s="160"/>
      <c r="H133" s="160"/>
      <c r="I133" s="160"/>
      <c r="J133" s="160"/>
      <c r="K133" s="160"/>
      <c r="L133" s="160"/>
      <c r="M133" s="160"/>
      <c r="N133" s="160"/>
      <c r="O133" s="32"/>
    </row>
    <row r="134" spans="1:15" ht="12.75">
      <c r="A134" s="255" t="s">
        <v>376</v>
      </c>
      <c r="B134" s="155"/>
      <c r="C134" s="248"/>
      <c r="D134" s="157"/>
      <c r="E134" s="159"/>
      <c r="F134" s="160"/>
      <c r="G134" s="160"/>
      <c r="H134" s="160"/>
      <c r="I134" s="160"/>
      <c r="J134" s="160"/>
      <c r="K134" s="160"/>
      <c r="L134" s="160"/>
      <c r="M134" s="160"/>
      <c r="N134" s="160"/>
      <c r="O134" s="32"/>
    </row>
    <row r="135" spans="1:15" ht="12.75">
      <c r="A135" s="255" t="s">
        <v>377</v>
      </c>
      <c r="B135" s="155"/>
      <c r="C135" s="248"/>
      <c r="D135" s="157"/>
      <c r="E135" s="159"/>
      <c r="F135" s="160"/>
      <c r="G135" s="160"/>
      <c r="H135" s="160"/>
      <c r="I135" s="160"/>
      <c r="J135" s="160"/>
      <c r="K135" s="160"/>
      <c r="L135" s="160"/>
      <c r="M135" s="160"/>
      <c r="N135" s="160"/>
      <c r="O135" s="32"/>
    </row>
    <row r="136" spans="1:15" ht="12.75">
      <c r="A136" s="255" t="s">
        <v>378</v>
      </c>
      <c r="B136" s="155"/>
      <c r="C136" s="248"/>
      <c r="D136" s="157"/>
      <c r="E136" s="159"/>
      <c r="F136" s="160"/>
      <c r="G136" s="160"/>
      <c r="H136" s="160"/>
      <c r="I136" s="160"/>
      <c r="J136" s="160"/>
      <c r="K136" s="160"/>
      <c r="L136" s="160"/>
      <c r="M136" s="160"/>
      <c r="N136" s="160"/>
      <c r="O136" s="32"/>
    </row>
    <row r="137" spans="1:15" ht="12.75">
      <c r="A137" s="255" t="s">
        <v>379</v>
      </c>
      <c r="B137" s="155"/>
      <c r="C137" s="248"/>
      <c r="D137" s="157"/>
      <c r="E137" s="159"/>
      <c r="F137" s="160"/>
      <c r="G137" s="160"/>
      <c r="H137" s="160"/>
      <c r="I137" s="160"/>
      <c r="J137" s="160"/>
      <c r="K137" s="160"/>
      <c r="L137" s="160"/>
      <c r="M137" s="160"/>
      <c r="N137" s="160"/>
      <c r="O137" s="32"/>
    </row>
    <row r="138" spans="1:15" ht="12.75">
      <c r="A138" s="255" t="s">
        <v>380</v>
      </c>
      <c r="B138" s="155"/>
      <c r="C138" s="248"/>
      <c r="D138" s="157"/>
      <c r="E138" s="159"/>
      <c r="F138" s="160"/>
      <c r="G138" s="160"/>
      <c r="H138" s="160"/>
      <c r="I138" s="160"/>
      <c r="J138" s="160"/>
      <c r="K138" s="160"/>
      <c r="L138" s="160"/>
      <c r="M138" s="160"/>
      <c r="N138" s="160"/>
      <c r="O138" s="32"/>
    </row>
    <row r="139" spans="1:15" ht="12.75">
      <c r="A139" s="255" t="s">
        <v>381</v>
      </c>
      <c r="B139" s="155"/>
      <c r="C139" s="248"/>
      <c r="D139" s="157"/>
      <c r="E139" s="159"/>
      <c r="F139" s="160"/>
      <c r="G139" s="160"/>
      <c r="H139" s="160"/>
      <c r="I139" s="160"/>
      <c r="J139" s="160"/>
      <c r="K139" s="160"/>
      <c r="L139" s="160"/>
      <c r="M139" s="160"/>
      <c r="N139" s="160"/>
      <c r="O139" s="32"/>
    </row>
    <row r="140" spans="1:15" ht="12.75">
      <c r="A140" s="255" t="s">
        <v>382</v>
      </c>
      <c r="B140" s="155"/>
      <c r="C140" s="248"/>
      <c r="D140" s="157"/>
      <c r="E140" s="159"/>
      <c r="F140" s="160"/>
      <c r="G140" s="160"/>
      <c r="H140" s="160"/>
      <c r="I140" s="160"/>
      <c r="J140" s="160"/>
      <c r="K140" s="160"/>
      <c r="L140" s="160"/>
      <c r="M140" s="160"/>
      <c r="N140" s="160"/>
      <c r="O140" s="32"/>
    </row>
    <row r="141" spans="1:15" ht="12.75">
      <c r="A141" s="255" t="s">
        <v>383</v>
      </c>
      <c r="B141" s="155"/>
      <c r="C141" s="248"/>
      <c r="D141" s="157"/>
      <c r="E141" s="159"/>
      <c r="F141" s="160"/>
      <c r="G141" s="160"/>
      <c r="H141" s="160"/>
      <c r="I141" s="160"/>
      <c r="J141" s="160"/>
      <c r="K141" s="160"/>
      <c r="L141" s="160"/>
      <c r="M141" s="160"/>
      <c r="N141" s="160"/>
      <c r="O141" s="32"/>
    </row>
    <row r="142" spans="1:15" ht="12.75">
      <c r="A142" s="255" t="s">
        <v>384</v>
      </c>
      <c r="B142" s="155"/>
      <c r="C142" s="248"/>
      <c r="D142" s="157"/>
      <c r="E142" s="159"/>
      <c r="F142" s="160"/>
      <c r="G142" s="160"/>
      <c r="H142" s="160"/>
      <c r="I142" s="160"/>
      <c r="J142" s="160"/>
      <c r="K142" s="160"/>
      <c r="L142" s="160"/>
      <c r="M142" s="160"/>
      <c r="N142" s="160"/>
      <c r="O142" s="32"/>
    </row>
    <row r="143" spans="1:15" ht="12.75">
      <c r="A143" s="255" t="s">
        <v>385</v>
      </c>
      <c r="B143" s="155"/>
      <c r="C143" s="248"/>
      <c r="D143" s="157"/>
      <c r="E143" s="159"/>
      <c r="F143" s="160"/>
      <c r="G143" s="160"/>
      <c r="H143" s="160"/>
      <c r="I143" s="160"/>
      <c r="J143" s="160"/>
      <c r="K143" s="160"/>
      <c r="L143" s="160"/>
      <c r="M143" s="160"/>
      <c r="N143" s="160"/>
      <c r="O143" s="32"/>
    </row>
    <row r="144" spans="1:15" ht="12.75">
      <c r="A144" s="255" t="s">
        <v>386</v>
      </c>
      <c r="B144" s="155"/>
      <c r="C144" s="248"/>
      <c r="D144" s="157"/>
      <c r="E144" s="159"/>
      <c r="F144" s="160"/>
      <c r="G144" s="160"/>
      <c r="H144" s="160"/>
      <c r="I144" s="160"/>
      <c r="J144" s="160"/>
      <c r="K144" s="160"/>
      <c r="L144" s="160"/>
      <c r="M144" s="160"/>
      <c r="N144" s="160"/>
      <c r="O144" s="32"/>
    </row>
    <row r="145" spans="1:15" ht="12.75">
      <c r="A145" s="255" t="s">
        <v>387</v>
      </c>
      <c r="B145" s="155"/>
      <c r="C145" s="248"/>
      <c r="D145" s="157"/>
      <c r="E145" s="159"/>
      <c r="F145" s="160"/>
      <c r="G145" s="160"/>
      <c r="H145" s="160"/>
      <c r="I145" s="160"/>
      <c r="J145" s="160"/>
      <c r="K145" s="160"/>
      <c r="L145" s="160"/>
      <c r="M145" s="160"/>
      <c r="N145" s="160"/>
      <c r="O145" s="32"/>
    </row>
    <row r="146" spans="1:15" ht="12.75">
      <c r="A146" s="255" t="s">
        <v>388</v>
      </c>
      <c r="B146" s="155"/>
      <c r="C146" s="248"/>
      <c r="D146" s="157"/>
      <c r="E146" s="159"/>
      <c r="F146" s="160"/>
      <c r="G146" s="160"/>
      <c r="H146" s="160"/>
      <c r="I146" s="160"/>
      <c r="J146" s="160"/>
      <c r="K146" s="160"/>
      <c r="L146" s="160"/>
      <c r="M146" s="160"/>
      <c r="N146" s="160"/>
      <c r="O146" s="32"/>
    </row>
    <row r="147" spans="1:15" ht="12.75">
      <c r="A147" s="255" t="s">
        <v>389</v>
      </c>
      <c r="B147" s="155"/>
      <c r="C147" s="248"/>
      <c r="D147" s="157"/>
      <c r="E147" s="159"/>
      <c r="F147" s="160"/>
      <c r="G147" s="160"/>
      <c r="H147" s="160"/>
      <c r="I147" s="160"/>
      <c r="J147" s="160"/>
      <c r="K147" s="160"/>
      <c r="L147" s="160"/>
      <c r="M147" s="160"/>
      <c r="N147" s="160"/>
      <c r="O147" s="32"/>
    </row>
    <row r="148" spans="1:15" ht="12.75">
      <c r="A148" s="255" t="s">
        <v>390</v>
      </c>
      <c r="B148" s="155"/>
      <c r="C148" s="248"/>
      <c r="D148" s="157"/>
      <c r="E148" s="159"/>
      <c r="F148" s="160"/>
      <c r="G148" s="160"/>
      <c r="H148" s="160"/>
      <c r="I148" s="160"/>
      <c r="J148" s="160"/>
      <c r="K148" s="160"/>
      <c r="L148" s="160"/>
      <c r="M148" s="160"/>
      <c r="N148" s="160"/>
      <c r="O148" s="32"/>
    </row>
    <row r="149" spans="1:15" ht="12.75">
      <c r="A149" s="255" t="s">
        <v>391</v>
      </c>
      <c r="B149" s="155"/>
      <c r="C149" s="248"/>
      <c r="D149" s="157"/>
      <c r="E149" s="159"/>
      <c r="F149" s="160"/>
      <c r="G149" s="160"/>
      <c r="H149" s="160"/>
      <c r="I149" s="160"/>
      <c r="J149" s="160"/>
      <c r="K149" s="160"/>
      <c r="L149" s="160"/>
      <c r="M149" s="160"/>
      <c r="N149" s="160"/>
      <c r="O149" s="32"/>
    </row>
    <row r="150" spans="1:15" ht="12.75">
      <c r="A150" s="255" t="s">
        <v>392</v>
      </c>
      <c r="B150" s="155"/>
      <c r="C150" s="248"/>
      <c r="D150" s="157"/>
      <c r="E150" s="159"/>
      <c r="F150" s="160"/>
      <c r="G150" s="160"/>
      <c r="H150" s="160"/>
      <c r="I150" s="160"/>
      <c r="J150" s="160"/>
      <c r="K150" s="160"/>
      <c r="L150" s="160"/>
      <c r="M150" s="160"/>
      <c r="N150" s="160"/>
      <c r="O150" s="32"/>
    </row>
    <row r="151" spans="1:15" ht="12.75">
      <c r="A151" s="255" t="s">
        <v>393</v>
      </c>
      <c r="B151" s="155"/>
      <c r="C151" s="248"/>
      <c r="D151" s="157"/>
      <c r="E151" s="159"/>
      <c r="F151" s="160"/>
      <c r="G151" s="160"/>
      <c r="H151" s="160"/>
      <c r="I151" s="160"/>
      <c r="J151" s="160"/>
      <c r="K151" s="160"/>
      <c r="L151" s="160"/>
      <c r="M151" s="160"/>
      <c r="N151" s="160"/>
      <c r="O151" s="32"/>
    </row>
    <row r="152" spans="1:15" ht="12.75">
      <c r="A152" s="255" t="s">
        <v>394</v>
      </c>
      <c r="B152" s="155"/>
      <c r="C152" s="248"/>
      <c r="D152" s="157"/>
      <c r="E152" s="159"/>
      <c r="F152" s="160"/>
      <c r="G152" s="160"/>
      <c r="H152" s="160"/>
      <c r="I152" s="160"/>
      <c r="J152" s="160"/>
      <c r="K152" s="160"/>
      <c r="L152" s="160"/>
      <c r="M152" s="160"/>
      <c r="N152" s="160"/>
      <c r="O152" s="32"/>
    </row>
    <row r="153" spans="1:15" ht="12.75">
      <c r="A153" s="255" t="s">
        <v>395</v>
      </c>
      <c r="B153" s="155"/>
      <c r="C153" s="248"/>
      <c r="D153" s="157"/>
      <c r="E153" s="159"/>
      <c r="F153" s="160"/>
      <c r="G153" s="160"/>
      <c r="H153" s="160"/>
      <c r="I153" s="160"/>
      <c r="J153" s="160"/>
      <c r="K153" s="160"/>
      <c r="L153" s="160"/>
      <c r="M153" s="160"/>
      <c r="N153" s="160"/>
      <c r="O153" s="32"/>
    </row>
    <row r="154" spans="1:15" ht="12.75">
      <c r="A154" s="255" t="s">
        <v>396</v>
      </c>
      <c r="B154" s="155"/>
      <c r="C154" s="248"/>
      <c r="D154" s="157"/>
      <c r="E154" s="159"/>
      <c r="F154" s="160"/>
      <c r="G154" s="160"/>
      <c r="H154" s="160"/>
      <c r="I154" s="160"/>
      <c r="J154" s="160"/>
      <c r="K154" s="160"/>
      <c r="L154" s="160"/>
      <c r="M154" s="160"/>
      <c r="N154" s="160"/>
      <c r="O154" s="32"/>
    </row>
    <row r="155" spans="1:15" ht="12.75">
      <c r="A155" s="255" t="s">
        <v>397</v>
      </c>
      <c r="B155" s="155"/>
      <c r="C155" s="248"/>
      <c r="D155" s="157"/>
      <c r="E155" s="159"/>
      <c r="F155" s="160"/>
      <c r="G155" s="160"/>
      <c r="H155" s="160"/>
      <c r="I155" s="160"/>
      <c r="J155" s="160"/>
      <c r="K155" s="160"/>
      <c r="L155" s="160"/>
      <c r="M155" s="160"/>
      <c r="N155" s="160"/>
      <c r="O155" s="32"/>
    </row>
    <row r="156" spans="1:15">
      <c r="A156" s="249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</row>
  </sheetData>
  <mergeCells count="3">
    <mergeCell ref="A2:N2"/>
    <mergeCell ref="I4:M4"/>
    <mergeCell ref="A4:H4"/>
  </mergeCells>
  <phoneticPr fontId="16" type="noConversion"/>
  <conditionalFormatting sqref="A6:C155">
    <cfRule type="duplicateValues" dxfId="66" priority="90"/>
  </conditionalFormatting>
  <hyperlinks>
    <hyperlink ref="N4" r:id="rId1" display="Consulta"/>
  </hyperlinks>
  <printOptions horizontalCentered="1"/>
  <pageMargins left="0.39370078740157483" right="0.31496062992125984" top="0.74803149606299213" bottom="0.35433070866141736" header="0.31496062992125984" footer="0.31496062992125984"/>
  <pageSetup paperSize="9" scale="62" fitToHeight="0" orientation="landscape" r:id="rId2"/>
  <rowBreaks count="1" manualBreakCount="1">
    <brk id="103" max="13" man="1"/>
  </rowBreaks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Tabelas!$A$2:$A$8</xm:f>
          </x14:formula1>
          <xm:sqref>G6:G155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63"/>
  <sheetViews>
    <sheetView showGridLines="0" view="pageBreakPreview" zoomScaleNormal="100" zoomScaleSheetLayoutView="100" workbookViewId="0">
      <pane ySplit="6" topLeftCell="A7" activePane="bottomLeft" state="frozen"/>
      <selection activeCell="E66" sqref="E66"/>
      <selection pane="bottomLeft" activeCell="B19" sqref="B19"/>
    </sheetView>
  </sheetViews>
  <sheetFormatPr defaultColWidth="9.140625" defaultRowHeight="15"/>
  <cols>
    <col min="1" max="1" width="36" style="32" customWidth="1"/>
    <col min="3" max="3" width="9.7109375" style="32" customWidth="1"/>
    <col min="4" max="4" width="12.5703125" style="32" customWidth="1"/>
    <col min="5" max="5" width="16.42578125" customWidth="1"/>
    <col min="6" max="6" width="12.140625" style="32" customWidth="1"/>
    <col min="7" max="7" width="20" customWidth="1"/>
    <col min="8" max="8" width="11.28515625" style="32" customWidth="1"/>
    <col min="9" max="9" width="10.85546875" style="32" customWidth="1"/>
    <col min="10" max="10" width="9.7109375" customWidth="1"/>
    <col min="11" max="12" width="13.28515625" style="32" customWidth="1"/>
    <col min="13" max="13" width="13.42578125" customWidth="1"/>
    <col min="14" max="14" width="25.5703125" style="32" customWidth="1"/>
    <col min="15" max="15" width="13.42578125" customWidth="1"/>
    <col min="16" max="16" width="11.5703125" style="156" customWidth="1"/>
    <col min="17" max="17" width="12.42578125" style="156" customWidth="1"/>
    <col min="18" max="18" width="14.5703125" customWidth="1"/>
    <col min="19" max="20" width="13.28515625" style="32" customWidth="1"/>
    <col min="21" max="16384" width="9.140625" style="32"/>
  </cols>
  <sheetData>
    <row r="1" spans="1:18" ht="39.75" customHeight="1">
      <c r="B1" s="32"/>
      <c r="E1" s="32"/>
      <c r="G1" s="32"/>
      <c r="I1" s="156"/>
      <c r="J1" s="156"/>
      <c r="M1" s="32"/>
      <c r="O1" s="32"/>
      <c r="P1" s="32"/>
      <c r="Q1" s="32"/>
      <c r="R1" s="32"/>
    </row>
    <row r="2" spans="1:18" ht="3.75" customHeight="1">
      <c r="A2" s="260"/>
      <c r="B2" s="260"/>
      <c r="C2" s="260"/>
      <c r="E2" s="260"/>
      <c r="F2" s="260"/>
      <c r="G2" s="260"/>
      <c r="H2" s="260"/>
      <c r="I2" s="260"/>
      <c r="J2" s="260"/>
      <c r="L2" s="260"/>
      <c r="M2" s="32"/>
      <c r="O2" s="32"/>
      <c r="P2" s="32"/>
      <c r="Q2" s="32"/>
      <c r="R2" s="32"/>
    </row>
    <row r="3" spans="1:18" ht="15.75" customHeight="1">
      <c r="A3" s="303" t="s">
        <v>458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2"/>
      <c r="P3" s="32"/>
      <c r="Q3" s="32"/>
      <c r="R3" s="32"/>
    </row>
    <row r="4" spans="1:18" ht="6.75" customHeight="1">
      <c r="A4" s="162"/>
      <c r="B4" s="217"/>
      <c r="C4" s="162"/>
      <c r="E4" s="257"/>
      <c r="F4" s="162"/>
      <c r="G4" s="174"/>
      <c r="H4" s="162"/>
      <c r="I4" s="162"/>
      <c r="J4" s="162"/>
      <c r="L4" s="162"/>
      <c r="M4" s="32"/>
      <c r="O4" s="32"/>
      <c r="P4" s="32"/>
      <c r="Q4" s="32"/>
      <c r="R4" s="32"/>
    </row>
    <row r="5" spans="1:18" ht="27.75" customHeight="1">
      <c r="A5" s="266"/>
      <c r="B5" s="307" t="s">
        <v>475</v>
      </c>
      <c r="C5" s="308"/>
      <c r="D5" s="309"/>
      <c r="E5" s="307" t="s">
        <v>477</v>
      </c>
      <c r="F5" s="308"/>
      <c r="G5" s="308"/>
      <c r="H5" s="308"/>
      <c r="I5" s="308"/>
      <c r="J5" s="309"/>
      <c r="K5" s="307" t="s">
        <v>478</v>
      </c>
      <c r="L5" s="308"/>
      <c r="M5" s="309"/>
      <c r="N5" s="265" t="s">
        <v>241</v>
      </c>
      <c r="O5" s="32"/>
      <c r="P5" s="32"/>
      <c r="Q5" s="32"/>
      <c r="R5" s="32"/>
    </row>
    <row r="6" spans="1:18" ht="63.75">
      <c r="A6" s="154" t="s">
        <v>360</v>
      </c>
      <c r="B6" s="166" t="s">
        <v>461</v>
      </c>
      <c r="C6" s="167" t="s">
        <v>358</v>
      </c>
      <c r="D6" s="168" t="s">
        <v>472</v>
      </c>
      <c r="E6" s="261" t="s">
        <v>474</v>
      </c>
      <c r="F6" s="256" t="s">
        <v>473</v>
      </c>
      <c r="G6" s="154" t="s">
        <v>399</v>
      </c>
      <c r="H6" s="154" t="s">
        <v>11</v>
      </c>
      <c r="I6" s="154" t="s">
        <v>12</v>
      </c>
      <c r="J6" s="154" t="s">
        <v>479</v>
      </c>
      <c r="K6" s="154" t="s">
        <v>240</v>
      </c>
      <c r="L6" s="154" t="s">
        <v>239</v>
      </c>
      <c r="M6" s="154" t="s">
        <v>476</v>
      </c>
      <c r="N6" s="154" t="s">
        <v>0</v>
      </c>
      <c r="O6" s="32"/>
      <c r="P6" s="32"/>
      <c r="Q6" s="32"/>
      <c r="R6" s="32"/>
    </row>
    <row r="7" spans="1:18" ht="12.75">
      <c r="A7" s="155" t="str">
        <f>+'Anexo II'!A6</f>
        <v>F1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>
        <f>SUM(Table183[[#This Row],[Preço de aquisição]:[Outros registos]])</f>
        <v>0</v>
      </c>
      <c r="O7" s="32"/>
      <c r="P7" s="32"/>
      <c r="Q7" s="32"/>
      <c r="R7" s="32"/>
    </row>
    <row r="8" spans="1:18" ht="12.75">
      <c r="A8" s="155" t="str">
        <f>+'Anexo II'!A7</f>
        <v>F2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>
        <f>SUM(Table183[[#This Row],[Preço de aquisição]:[Outros registos]])</f>
        <v>0</v>
      </c>
      <c r="O8" s="32"/>
      <c r="P8" s="32"/>
      <c r="Q8" s="32"/>
      <c r="R8" s="32"/>
    </row>
    <row r="9" spans="1:18" ht="12.75">
      <c r="A9" s="155" t="str">
        <f>+'Anexo II'!A8</f>
        <v>F3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>
        <f>SUM(Table183[[#This Row],[Preço de aquisição]:[Outros registos]])</f>
        <v>0</v>
      </c>
      <c r="O9" s="32"/>
      <c r="P9" s="32"/>
      <c r="Q9" s="32"/>
      <c r="R9" s="32"/>
    </row>
    <row r="10" spans="1:18" ht="12.75">
      <c r="A10" s="155" t="str">
        <f>+'Anexo II'!A9</f>
        <v>F4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>
        <f>SUM(Table183[[#This Row],[Preço de aquisição]:[Outros registos]])</f>
        <v>0</v>
      </c>
      <c r="O10" s="32"/>
      <c r="P10" s="32"/>
      <c r="Q10" s="32"/>
      <c r="R10" s="32"/>
    </row>
    <row r="11" spans="1:18" ht="12.75">
      <c r="A11" s="155" t="str">
        <f>+'Anexo II'!A10</f>
        <v>F5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>
        <f>SUM(Table183[[#This Row],[Preço de aquisição]:[Outros registos]])</f>
        <v>0</v>
      </c>
      <c r="O11" s="32"/>
      <c r="P11" s="32"/>
      <c r="Q11" s="32"/>
      <c r="R11" s="32"/>
    </row>
    <row r="12" spans="1:18" ht="12.75">
      <c r="A12" s="155" t="str">
        <f>+'Anexo II'!A11</f>
        <v>F6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>
        <f>SUM(Table183[[#This Row],[Preço de aquisição]:[Outros registos]])</f>
        <v>0</v>
      </c>
      <c r="O12" s="32"/>
      <c r="P12" s="32"/>
      <c r="Q12" s="32"/>
      <c r="R12" s="32"/>
    </row>
    <row r="13" spans="1:18" ht="12.75">
      <c r="A13" s="155" t="str">
        <f>+'Anexo II'!A12</f>
        <v>F7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>
        <f>SUM(Table183[[#This Row],[Preço de aquisição]:[Outros registos]])</f>
        <v>0</v>
      </c>
      <c r="O13" s="32"/>
      <c r="P13" s="32"/>
      <c r="Q13" s="32"/>
      <c r="R13" s="32"/>
    </row>
    <row r="14" spans="1:18" ht="12.75">
      <c r="A14" s="155" t="str">
        <f>+'Anexo II'!A13</f>
        <v>F8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>
        <f>SUM(Table183[[#This Row],[Preço de aquisição]:[Outros registos]])</f>
        <v>0</v>
      </c>
      <c r="O14" s="32"/>
      <c r="P14" s="32"/>
      <c r="Q14" s="32"/>
      <c r="R14" s="32"/>
    </row>
    <row r="15" spans="1:18" ht="12.75">
      <c r="A15" s="155" t="str">
        <f>+'Anexo II'!A14</f>
        <v>F9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>
        <f>SUM(Table183[[#This Row],[Preço de aquisição]:[Outros registos]])</f>
        <v>0</v>
      </c>
      <c r="O15" s="32"/>
      <c r="P15" s="32"/>
      <c r="Q15" s="32"/>
      <c r="R15" s="32"/>
    </row>
    <row r="16" spans="1:18" ht="12.75">
      <c r="A16" s="155" t="str">
        <f>+'Anexo II'!A15</f>
        <v>F10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>
        <f>SUM(Table183[[#This Row],[Preço de aquisição]:[Outros registos]])</f>
        <v>0</v>
      </c>
      <c r="O16" s="32"/>
      <c r="P16" s="32"/>
      <c r="Q16" s="32"/>
      <c r="R16" s="32"/>
    </row>
    <row r="17" spans="1:18" ht="12.75">
      <c r="A17" s="155" t="str">
        <f>+'Anexo II'!A16</f>
        <v>F11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>
        <f>SUM(Table183[[#This Row],[Preço de aquisição]:[Outros registos]])</f>
        <v>0</v>
      </c>
      <c r="O17" s="32"/>
      <c r="P17" s="32"/>
      <c r="Q17" s="32"/>
      <c r="R17" s="32"/>
    </row>
    <row r="18" spans="1:18" ht="12.75">
      <c r="A18" s="155" t="str">
        <f>+'Anexo II'!A17</f>
        <v>F12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>
        <f>SUM(Table183[[#This Row],[Preço de aquisição]:[Outros registos]])</f>
        <v>0</v>
      </c>
      <c r="O18" s="32"/>
      <c r="P18" s="32"/>
      <c r="Q18" s="32"/>
      <c r="R18" s="32"/>
    </row>
    <row r="19" spans="1:18" ht="12.75">
      <c r="A19" s="155" t="str">
        <f>+'Anexo II'!A18</f>
        <v>F13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>
        <f>SUM(Table183[[#This Row],[Preço de aquisição]:[Outros registos]])</f>
        <v>0</v>
      </c>
      <c r="O19" s="32"/>
      <c r="P19" s="32"/>
      <c r="Q19" s="32"/>
      <c r="R19" s="32"/>
    </row>
    <row r="20" spans="1:18" ht="12.75">
      <c r="A20" s="155" t="str">
        <f>+'Anexo II'!A19</f>
        <v>F14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>
        <f>SUM(Table183[[#This Row],[Preço de aquisição]:[Outros registos]])</f>
        <v>0</v>
      </c>
      <c r="O20" s="32"/>
      <c r="P20" s="32"/>
      <c r="Q20" s="32"/>
      <c r="R20" s="32"/>
    </row>
    <row r="21" spans="1:18" ht="12.75">
      <c r="A21" s="155" t="str">
        <f>+'Anexo II'!A20</f>
        <v>F15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>
        <f>SUM(Table183[[#This Row],[Preço de aquisição]:[Outros registos]])</f>
        <v>0</v>
      </c>
      <c r="O21" s="32"/>
      <c r="P21" s="32"/>
      <c r="Q21" s="32"/>
      <c r="R21" s="32"/>
    </row>
    <row r="22" spans="1:18" ht="12.75">
      <c r="A22" s="155" t="str">
        <f>+'Anexo II'!A21</f>
        <v>F16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>
        <f>SUM(Table183[[#This Row],[Preço de aquisição]:[Outros registos]])</f>
        <v>0</v>
      </c>
      <c r="O22" s="32"/>
      <c r="P22" s="32"/>
      <c r="Q22" s="32"/>
      <c r="R22" s="32"/>
    </row>
    <row r="23" spans="1:18" ht="12.75">
      <c r="A23" s="155" t="str">
        <f>+'Anexo II'!A22</f>
        <v>F17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>
        <f>SUM(Table183[[#This Row],[Preço de aquisição]:[Outros registos]])</f>
        <v>0</v>
      </c>
      <c r="O23" s="32"/>
      <c r="P23" s="32"/>
      <c r="Q23" s="32"/>
      <c r="R23" s="32"/>
    </row>
    <row r="24" spans="1:18" ht="12.75">
      <c r="A24" s="155" t="str">
        <f>+'Anexo II'!A23</f>
        <v>F18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>
        <f>SUM(Table183[[#This Row],[Preço de aquisição]:[Outros registos]])</f>
        <v>0</v>
      </c>
      <c r="O24" s="32"/>
      <c r="P24" s="32"/>
      <c r="Q24" s="32"/>
      <c r="R24" s="32"/>
    </row>
    <row r="25" spans="1:18" ht="12.75">
      <c r="A25" s="155" t="str">
        <f>+'Anexo II'!A24</f>
        <v>F19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>
        <f>SUM(Table183[[#This Row],[Preço de aquisição]:[Outros registos]])</f>
        <v>0</v>
      </c>
      <c r="O25" s="32"/>
      <c r="P25" s="32"/>
      <c r="Q25" s="32"/>
      <c r="R25" s="32"/>
    </row>
    <row r="26" spans="1:18" ht="12.75">
      <c r="A26" s="155" t="str">
        <f>+'Anexo II'!A25</f>
        <v>F20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>
        <f>SUM(Table183[[#This Row],[Preço de aquisição]:[Outros registos]])</f>
        <v>0</v>
      </c>
      <c r="O26" s="32"/>
      <c r="P26" s="32"/>
      <c r="Q26" s="32"/>
      <c r="R26" s="32"/>
    </row>
    <row r="27" spans="1:18" ht="12.75">
      <c r="A27" s="155" t="str">
        <f>+'Anexo II'!A26</f>
        <v>F21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>
        <f>SUM(Table183[[#This Row],[Preço de aquisição]:[Outros registos]])</f>
        <v>0</v>
      </c>
      <c r="O27" s="32"/>
      <c r="P27" s="32"/>
      <c r="Q27" s="32"/>
      <c r="R27" s="32"/>
    </row>
    <row r="28" spans="1:18" ht="12.75">
      <c r="A28" s="155" t="str">
        <f>+'Anexo II'!A27</f>
        <v>F22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>
        <f>SUM(Table183[[#This Row],[Preço de aquisição]:[Outros registos]])</f>
        <v>0</v>
      </c>
      <c r="O28" s="32"/>
      <c r="P28" s="32"/>
      <c r="Q28" s="32"/>
      <c r="R28" s="32"/>
    </row>
    <row r="29" spans="1:18" ht="12.75">
      <c r="A29" s="155" t="str">
        <f>+'Anexo II'!A28</f>
        <v>F23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>
        <f>SUM(Table183[[#This Row],[Preço de aquisição]:[Outros registos]])</f>
        <v>0</v>
      </c>
      <c r="O29" s="32"/>
      <c r="P29" s="32"/>
      <c r="Q29" s="32"/>
      <c r="R29" s="32"/>
    </row>
    <row r="30" spans="1:18" ht="12.75">
      <c r="A30" s="155" t="str">
        <f>+'Anexo II'!A29</f>
        <v>F24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>
        <f>SUM(Table183[[#This Row],[Preço de aquisição]:[Outros registos]])</f>
        <v>0</v>
      </c>
      <c r="O30" s="32"/>
      <c r="P30" s="32"/>
      <c r="Q30" s="32"/>
      <c r="R30" s="32"/>
    </row>
    <row r="31" spans="1:18" ht="12.75">
      <c r="A31" s="155" t="str">
        <f>+'Anexo II'!A30</f>
        <v>F25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>
        <f>SUM(Table183[[#This Row],[Preço de aquisição]:[Outros registos]])</f>
        <v>0</v>
      </c>
      <c r="O31" s="32"/>
      <c r="P31" s="32"/>
      <c r="Q31" s="32"/>
      <c r="R31" s="32"/>
    </row>
    <row r="32" spans="1:18" ht="12.75">
      <c r="A32" s="155" t="str">
        <f>+'Anexo II'!A31</f>
        <v>F26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>
        <f>SUM(Table183[[#This Row],[Preço de aquisição]:[Outros registos]])</f>
        <v>0</v>
      </c>
      <c r="O32" s="32"/>
      <c r="P32" s="32"/>
      <c r="Q32" s="32"/>
      <c r="R32" s="32"/>
    </row>
    <row r="33" spans="1:18" ht="12.75">
      <c r="A33" s="155" t="str">
        <f>+'Anexo II'!A32</f>
        <v>F27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>
        <f>SUM(Table183[[#This Row],[Preço de aquisição]:[Outros registos]])</f>
        <v>0</v>
      </c>
      <c r="O33" s="32"/>
      <c r="P33" s="32"/>
      <c r="Q33" s="32"/>
      <c r="R33" s="32"/>
    </row>
    <row r="34" spans="1:18" ht="12.75">
      <c r="A34" s="155" t="str">
        <f>+'Anexo II'!A33</f>
        <v>F28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>
        <f>SUM(Table183[[#This Row],[Preço de aquisição]:[Outros registos]])</f>
        <v>0</v>
      </c>
      <c r="O34" s="32"/>
      <c r="P34" s="32"/>
      <c r="Q34" s="32"/>
      <c r="R34" s="32"/>
    </row>
    <row r="35" spans="1:18" ht="12.75">
      <c r="A35" s="155" t="str">
        <f>+'Anexo II'!A34</f>
        <v>F29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>
        <f>SUM(Table183[[#This Row],[Preço de aquisição]:[Outros registos]])</f>
        <v>0</v>
      </c>
      <c r="O35" s="32"/>
      <c r="P35" s="32"/>
      <c r="Q35" s="32"/>
      <c r="R35" s="32"/>
    </row>
    <row r="36" spans="1:18" ht="12.75">
      <c r="A36" s="155" t="str">
        <f>+'Anexo II'!A35</f>
        <v>F30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>
        <f>SUM(Table183[[#This Row],[Preço de aquisição]:[Outros registos]])</f>
        <v>0</v>
      </c>
      <c r="O36" s="32"/>
      <c r="P36" s="32"/>
      <c r="Q36" s="32"/>
      <c r="R36" s="32"/>
    </row>
    <row r="37" spans="1:18" ht="12.75">
      <c r="A37" s="155" t="str">
        <f>+'Anexo II'!A36</f>
        <v>F31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>
        <f>SUM(Table183[[#This Row],[Preço de aquisição]:[Outros registos]])</f>
        <v>0</v>
      </c>
      <c r="O37" s="32"/>
      <c r="P37" s="32"/>
      <c r="Q37" s="32"/>
      <c r="R37" s="32"/>
    </row>
    <row r="38" spans="1:18" ht="12.75">
      <c r="A38" s="155" t="str">
        <f>+'Anexo II'!A37</f>
        <v>F32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>
        <f>SUM(Table183[[#This Row],[Preço de aquisição]:[Outros registos]])</f>
        <v>0</v>
      </c>
      <c r="O38" s="32"/>
      <c r="P38" s="32"/>
      <c r="Q38" s="32"/>
      <c r="R38" s="32"/>
    </row>
    <row r="39" spans="1:18" ht="12.75">
      <c r="A39" s="155" t="str">
        <f>+'Anexo II'!A38</f>
        <v>F33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>
        <f>SUM(Table183[[#This Row],[Preço de aquisição]:[Outros registos]])</f>
        <v>0</v>
      </c>
      <c r="O39" s="32"/>
      <c r="P39" s="32"/>
      <c r="Q39" s="32"/>
      <c r="R39" s="32"/>
    </row>
    <row r="40" spans="1:18" ht="12.75">
      <c r="A40" s="155" t="str">
        <f>+'Anexo II'!A39</f>
        <v>F34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>
        <f>SUM(Table183[[#This Row],[Preço de aquisição]:[Outros registos]])</f>
        <v>0</v>
      </c>
      <c r="O40" s="32"/>
      <c r="P40" s="32"/>
      <c r="Q40" s="32"/>
      <c r="R40" s="32"/>
    </row>
    <row r="41" spans="1:18" ht="12.75">
      <c r="A41" s="155" t="str">
        <f>+'Anexo II'!A40</f>
        <v>F35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>
        <f>SUM(Table183[[#This Row],[Preço de aquisição]:[Outros registos]])</f>
        <v>0</v>
      </c>
      <c r="O41" s="32"/>
      <c r="P41" s="32"/>
      <c r="Q41" s="32"/>
      <c r="R41" s="32"/>
    </row>
    <row r="42" spans="1:18" ht="12.75">
      <c r="A42" s="155" t="str">
        <f>+'Anexo II'!A41</f>
        <v>F36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>
        <f>SUM(Table183[[#This Row],[Preço de aquisição]:[Outros registos]])</f>
        <v>0</v>
      </c>
      <c r="O42" s="32"/>
      <c r="P42" s="32"/>
      <c r="Q42" s="32"/>
      <c r="R42" s="32"/>
    </row>
    <row r="43" spans="1:18" ht="12.75">
      <c r="A43" s="155" t="str">
        <f>+'Anexo II'!A42</f>
        <v>F37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>
        <f>SUM(Table183[[#This Row],[Preço de aquisição]:[Outros registos]])</f>
        <v>0</v>
      </c>
      <c r="O43" s="32"/>
      <c r="P43" s="32"/>
      <c r="Q43" s="32"/>
      <c r="R43" s="32"/>
    </row>
    <row r="44" spans="1:18" ht="12.75">
      <c r="A44" s="155" t="str">
        <f>+'Anexo II'!A43</f>
        <v>F38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>
        <f>SUM(Table183[[#This Row],[Preço de aquisição]:[Outros registos]])</f>
        <v>0</v>
      </c>
      <c r="O44" s="32"/>
      <c r="P44" s="32"/>
      <c r="Q44" s="32"/>
      <c r="R44" s="32"/>
    </row>
    <row r="45" spans="1:18" ht="12.75">
      <c r="A45" s="155" t="str">
        <f>+'Anexo II'!A44</f>
        <v>F39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>
        <f>SUM(Table183[[#This Row],[Preço de aquisição]:[Outros registos]])</f>
        <v>0</v>
      </c>
      <c r="O45" s="32"/>
      <c r="P45" s="32"/>
      <c r="Q45" s="32"/>
      <c r="R45" s="32"/>
    </row>
    <row r="46" spans="1:18" ht="12.75">
      <c r="A46" s="155" t="str">
        <f>+'Anexo II'!A45</f>
        <v>F40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>
        <f>SUM(Table183[[#This Row],[Preço de aquisição]:[Outros registos]])</f>
        <v>0</v>
      </c>
      <c r="O46" s="32"/>
      <c r="P46" s="32"/>
      <c r="Q46" s="32"/>
      <c r="R46" s="32"/>
    </row>
    <row r="47" spans="1:18" ht="12.75">
      <c r="A47" s="155" t="str">
        <f>+'Anexo II'!A46</f>
        <v>F41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>
        <f>SUM(Table183[[#This Row],[Preço de aquisição]:[Outros registos]])</f>
        <v>0</v>
      </c>
      <c r="O47" s="32"/>
      <c r="P47" s="32"/>
      <c r="Q47" s="32"/>
      <c r="R47" s="32"/>
    </row>
    <row r="48" spans="1:18" ht="12.75">
      <c r="A48" s="155" t="str">
        <f>+'Anexo II'!A47</f>
        <v>F42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>
        <f>SUM(Table183[[#This Row],[Preço de aquisição]:[Outros registos]])</f>
        <v>0</v>
      </c>
      <c r="O48" s="32"/>
      <c r="P48" s="32"/>
      <c r="Q48" s="32"/>
      <c r="R48" s="32"/>
    </row>
    <row r="49" spans="1:18" ht="12.75">
      <c r="A49" s="155" t="str">
        <f>+'Anexo II'!A48</f>
        <v>F43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>
        <f>SUM(Table183[[#This Row],[Preço de aquisição]:[Outros registos]])</f>
        <v>0</v>
      </c>
      <c r="O49" s="32"/>
      <c r="P49" s="32"/>
      <c r="Q49" s="32"/>
      <c r="R49" s="32"/>
    </row>
    <row r="50" spans="1:18" ht="12.75">
      <c r="A50" s="155" t="str">
        <f>+'Anexo II'!A49</f>
        <v>F44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>
        <f>SUM(Table183[[#This Row],[Preço de aquisição]:[Outros registos]])</f>
        <v>0</v>
      </c>
      <c r="O50" s="32"/>
      <c r="P50" s="32"/>
      <c r="Q50" s="32"/>
      <c r="R50" s="32"/>
    </row>
    <row r="51" spans="1:18" ht="12.75">
      <c r="A51" s="155" t="str">
        <f>+'Anexo II'!A50</f>
        <v>F45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>
        <f>SUM(Table183[[#This Row],[Preço de aquisição]:[Outros registos]])</f>
        <v>0</v>
      </c>
      <c r="O51" s="32"/>
      <c r="P51" s="32"/>
      <c r="Q51" s="32"/>
      <c r="R51" s="32"/>
    </row>
    <row r="52" spans="1:18" ht="12.75">
      <c r="A52" s="155" t="str">
        <f>+'Anexo II'!A51</f>
        <v>F46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>
        <f>SUM(Table183[[#This Row],[Preço de aquisição]:[Outros registos]])</f>
        <v>0</v>
      </c>
      <c r="O52" s="32"/>
      <c r="P52" s="32"/>
      <c r="Q52" s="32"/>
      <c r="R52" s="32"/>
    </row>
    <row r="53" spans="1:18" ht="12.75">
      <c r="A53" s="155" t="str">
        <f>+'Anexo II'!A52</f>
        <v>F47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>
        <f>SUM(Table183[[#This Row],[Preço de aquisição]:[Outros registos]])</f>
        <v>0</v>
      </c>
      <c r="O53" s="32"/>
      <c r="P53" s="32"/>
      <c r="Q53" s="32"/>
      <c r="R53" s="32"/>
    </row>
    <row r="54" spans="1:18" ht="12.75">
      <c r="A54" s="155" t="str">
        <f>+'Anexo II'!A53</f>
        <v>F48</v>
      </c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>
        <f>SUM(Table183[[#This Row],[Preço de aquisição]:[Outros registos]])</f>
        <v>0</v>
      </c>
      <c r="O54" s="32"/>
      <c r="P54" s="32"/>
      <c r="Q54" s="32"/>
      <c r="R54" s="32"/>
    </row>
    <row r="55" spans="1:18" ht="12.75">
      <c r="A55" s="155" t="str">
        <f>+'Anexo II'!A54</f>
        <v>F49</v>
      </c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>
        <f>SUM(Table183[[#This Row],[Preço de aquisição]:[Outros registos]])</f>
        <v>0</v>
      </c>
      <c r="O55" s="32"/>
      <c r="P55" s="32"/>
      <c r="Q55" s="32"/>
      <c r="R55" s="32"/>
    </row>
    <row r="56" spans="1:18" ht="12.75">
      <c r="A56" s="155" t="str">
        <f>+'Anexo II'!A55</f>
        <v>F50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>
        <f>SUM(Table183[[#This Row],[Preço de aquisição]:[Outros registos]])</f>
        <v>0</v>
      </c>
      <c r="O56" s="32"/>
      <c r="P56" s="32"/>
      <c r="Q56" s="32"/>
      <c r="R56" s="32"/>
    </row>
    <row r="57" spans="1:18" ht="12.75">
      <c r="A57" s="155" t="str">
        <f>+'Anexo II'!A56</f>
        <v>F51</v>
      </c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>
        <f>SUM(Table183[[#This Row],[Preço de aquisição]:[Outros registos]])</f>
        <v>0</v>
      </c>
      <c r="O57" s="32"/>
      <c r="P57" s="32"/>
      <c r="Q57" s="32"/>
      <c r="R57" s="32"/>
    </row>
    <row r="58" spans="1:18" ht="12.75">
      <c r="A58" s="155" t="str">
        <f>+'Anexo II'!A57</f>
        <v>F52</v>
      </c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>
        <f>SUM(Table183[[#This Row],[Preço de aquisição]:[Outros registos]])</f>
        <v>0</v>
      </c>
      <c r="O58" s="32"/>
      <c r="P58" s="32"/>
      <c r="Q58" s="32"/>
      <c r="R58" s="32"/>
    </row>
    <row r="59" spans="1:18" ht="12.75">
      <c r="A59" s="155" t="str">
        <f>+'Anexo II'!A58</f>
        <v>F53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>
        <f>SUM(Table183[[#This Row],[Preço de aquisição]:[Outros registos]])</f>
        <v>0</v>
      </c>
      <c r="O59" s="32"/>
      <c r="P59" s="32"/>
      <c r="Q59" s="32"/>
      <c r="R59" s="32"/>
    </row>
    <row r="60" spans="1:18" ht="12.75">
      <c r="A60" s="155" t="str">
        <f>+'Anexo II'!A59</f>
        <v>F54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>
        <f>SUM(Table183[[#This Row],[Preço de aquisição]:[Outros registos]])</f>
        <v>0</v>
      </c>
      <c r="O60" s="32"/>
      <c r="P60" s="32"/>
      <c r="Q60" s="32"/>
      <c r="R60" s="32"/>
    </row>
    <row r="61" spans="1:18" ht="12.75">
      <c r="A61" s="155" t="str">
        <f>+'Anexo II'!A60</f>
        <v>F55</v>
      </c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>
        <f>SUM(Table183[[#This Row],[Preço de aquisição]:[Outros registos]])</f>
        <v>0</v>
      </c>
      <c r="O61" s="32"/>
      <c r="P61" s="32"/>
      <c r="Q61" s="32"/>
      <c r="R61" s="32"/>
    </row>
    <row r="62" spans="1:18" ht="12.75">
      <c r="A62" s="155" t="str">
        <f>+'Anexo II'!A61</f>
        <v>F56</v>
      </c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>
        <f>SUM(Table183[[#This Row],[Preço de aquisição]:[Outros registos]])</f>
        <v>0</v>
      </c>
      <c r="O62" s="32"/>
      <c r="P62" s="32"/>
      <c r="Q62" s="32"/>
      <c r="R62" s="32"/>
    </row>
    <row r="63" spans="1:18" ht="12.75">
      <c r="A63" s="155" t="str">
        <f>+'Anexo II'!A62</f>
        <v>F57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>
        <f>SUM(Table183[[#This Row],[Preço de aquisição]:[Outros registos]])</f>
        <v>0</v>
      </c>
      <c r="O63" s="32"/>
      <c r="P63" s="32"/>
      <c r="Q63" s="32"/>
      <c r="R63" s="32"/>
    </row>
    <row r="64" spans="1:18" ht="12.75">
      <c r="A64" s="155" t="str">
        <f>+'Anexo II'!A63</f>
        <v>F58</v>
      </c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>
        <f>SUM(Table183[[#This Row],[Preço de aquisição]:[Outros registos]])</f>
        <v>0</v>
      </c>
      <c r="O64" s="32"/>
      <c r="P64" s="32"/>
      <c r="Q64" s="32"/>
      <c r="R64" s="32"/>
    </row>
    <row r="65" spans="1:18" ht="12.75">
      <c r="A65" s="155" t="str">
        <f>+'Anexo II'!A64</f>
        <v>F59</v>
      </c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>
        <f>SUM(Table183[[#This Row],[Preço de aquisição]:[Outros registos]])</f>
        <v>0</v>
      </c>
      <c r="O65" s="32"/>
      <c r="P65" s="32"/>
      <c r="Q65" s="32"/>
      <c r="R65" s="32"/>
    </row>
    <row r="66" spans="1:18" ht="12.75">
      <c r="A66" s="155" t="str">
        <f>+'Anexo II'!A65</f>
        <v>F60</v>
      </c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>
        <f>SUM(Table183[[#This Row],[Preço de aquisição]:[Outros registos]])</f>
        <v>0</v>
      </c>
      <c r="O66" s="32"/>
      <c r="P66" s="32"/>
      <c r="Q66" s="32"/>
      <c r="R66" s="32"/>
    </row>
    <row r="67" spans="1:18" ht="12.75">
      <c r="A67" s="155" t="str">
        <f>+'Anexo II'!A66</f>
        <v>F61</v>
      </c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>
        <f>SUM(Table183[[#This Row],[Preço de aquisição]:[Outros registos]])</f>
        <v>0</v>
      </c>
      <c r="O67" s="32"/>
      <c r="P67" s="32"/>
      <c r="Q67" s="32"/>
      <c r="R67" s="32"/>
    </row>
    <row r="68" spans="1:18" ht="12.75">
      <c r="A68" s="155" t="str">
        <f>+'Anexo II'!A67</f>
        <v>F62</v>
      </c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>
        <f>SUM(Table183[[#This Row],[Preço de aquisição]:[Outros registos]])</f>
        <v>0</v>
      </c>
      <c r="O68" s="32"/>
      <c r="P68" s="32"/>
      <c r="Q68" s="32"/>
      <c r="R68" s="32"/>
    </row>
    <row r="69" spans="1:18" ht="12.75">
      <c r="A69" s="155" t="str">
        <f>+'Anexo II'!A68</f>
        <v>F63</v>
      </c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>
        <f>SUM(Table183[[#This Row],[Preço de aquisição]:[Outros registos]])</f>
        <v>0</v>
      </c>
      <c r="O69" s="32"/>
      <c r="P69" s="32"/>
      <c r="Q69" s="32"/>
      <c r="R69" s="32"/>
    </row>
    <row r="70" spans="1:18" ht="12.75">
      <c r="A70" s="155" t="str">
        <f>+'Anexo II'!A69</f>
        <v>F64</v>
      </c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>
        <f>SUM(Table183[[#This Row],[Preço de aquisição]:[Outros registos]])</f>
        <v>0</v>
      </c>
      <c r="O70" s="32"/>
      <c r="P70" s="32"/>
      <c r="Q70" s="32"/>
      <c r="R70" s="32"/>
    </row>
    <row r="71" spans="1:18" ht="12.75">
      <c r="A71" s="155" t="str">
        <f>+'Anexo II'!A70</f>
        <v>F65</v>
      </c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>
        <f>SUM(Table183[[#This Row],[Preço de aquisição]:[Outros registos]])</f>
        <v>0</v>
      </c>
      <c r="O71" s="32"/>
      <c r="P71" s="32"/>
      <c r="Q71" s="32"/>
      <c r="R71" s="32"/>
    </row>
    <row r="72" spans="1:18" ht="12.75">
      <c r="A72" s="155" t="str">
        <f>+'Anexo II'!A71</f>
        <v>F66</v>
      </c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>
        <f>SUM(Table183[[#This Row],[Preço de aquisição]:[Outros registos]])</f>
        <v>0</v>
      </c>
      <c r="O72" s="32"/>
      <c r="P72" s="32"/>
      <c r="Q72" s="32"/>
      <c r="R72" s="32"/>
    </row>
    <row r="73" spans="1:18" ht="12.75">
      <c r="A73" s="155" t="str">
        <f>+'Anexo II'!A72</f>
        <v>F67</v>
      </c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>
        <f>SUM(Table183[[#This Row],[Preço de aquisição]:[Outros registos]])</f>
        <v>0</v>
      </c>
      <c r="O73" s="32"/>
      <c r="P73" s="32"/>
      <c r="Q73" s="32"/>
      <c r="R73" s="32"/>
    </row>
    <row r="74" spans="1:18" ht="12.75">
      <c r="A74" s="155" t="str">
        <f>+'Anexo II'!A73</f>
        <v>F68</v>
      </c>
      <c r="B74" s="165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>
        <f>SUM(Table183[[#This Row],[Preço de aquisição]:[Outros registos]])</f>
        <v>0</v>
      </c>
      <c r="O74" s="32"/>
      <c r="P74" s="32"/>
      <c r="Q74" s="32"/>
      <c r="R74" s="32"/>
    </row>
    <row r="75" spans="1:18" ht="12.75">
      <c r="A75" s="155" t="str">
        <f>+'Anexo II'!A74</f>
        <v>F69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>
        <f>SUM(Table183[[#This Row],[Preço de aquisição]:[Outros registos]])</f>
        <v>0</v>
      </c>
      <c r="O75" s="32"/>
      <c r="P75" s="32"/>
      <c r="Q75" s="32"/>
      <c r="R75" s="32"/>
    </row>
    <row r="76" spans="1:18" ht="12.75">
      <c r="A76" s="155" t="str">
        <f>+'Anexo II'!A75</f>
        <v>F70</v>
      </c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>
        <f>SUM(Table183[[#This Row],[Preço de aquisição]:[Outros registos]])</f>
        <v>0</v>
      </c>
      <c r="O76" s="32"/>
      <c r="P76" s="32"/>
      <c r="Q76" s="32"/>
      <c r="R76" s="32"/>
    </row>
    <row r="77" spans="1:18" ht="12.75">
      <c r="A77" s="155" t="str">
        <f>+'Anexo II'!A76</f>
        <v>F71</v>
      </c>
      <c r="B77" s="165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>
        <f>SUM(Table183[[#This Row],[Preço de aquisição]:[Outros registos]])</f>
        <v>0</v>
      </c>
      <c r="O77" s="32"/>
      <c r="P77" s="32"/>
      <c r="Q77" s="32"/>
      <c r="R77" s="32"/>
    </row>
    <row r="78" spans="1:18" ht="12.75">
      <c r="A78" s="155" t="str">
        <f>+'Anexo II'!A77</f>
        <v>F72</v>
      </c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>
        <f>SUM(Table183[[#This Row],[Preço de aquisição]:[Outros registos]])</f>
        <v>0</v>
      </c>
      <c r="O78" s="32"/>
      <c r="P78" s="32"/>
      <c r="Q78" s="32"/>
      <c r="R78" s="32"/>
    </row>
    <row r="79" spans="1:18" ht="12.75">
      <c r="A79" s="155" t="str">
        <f>+'Anexo II'!A78</f>
        <v>F73</v>
      </c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>
        <f>SUM(Table183[[#This Row],[Preço de aquisição]:[Outros registos]])</f>
        <v>0</v>
      </c>
      <c r="O79" s="32"/>
      <c r="P79" s="32"/>
      <c r="Q79" s="32"/>
      <c r="R79" s="32"/>
    </row>
    <row r="80" spans="1:18" ht="12.75">
      <c r="A80" s="155" t="str">
        <f>+'Anexo II'!A79</f>
        <v>F74</v>
      </c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>
        <f>SUM(Table183[[#This Row],[Preço de aquisição]:[Outros registos]])</f>
        <v>0</v>
      </c>
      <c r="O80" s="32"/>
      <c r="P80" s="32"/>
      <c r="Q80" s="32"/>
      <c r="R80" s="32"/>
    </row>
    <row r="81" spans="1:18" ht="12.75">
      <c r="A81" s="155" t="str">
        <f>+'Anexo II'!A80</f>
        <v>F75</v>
      </c>
      <c r="B81" s="165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>
        <f>SUM(Table183[[#This Row],[Preço de aquisição]:[Outros registos]])</f>
        <v>0</v>
      </c>
      <c r="O81" s="32"/>
      <c r="P81" s="32"/>
      <c r="Q81" s="32"/>
      <c r="R81" s="32"/>
    </row>
    <row r="82" spans="1:18" ht="12.75">
      <c r="A82" s="155" t="str">
        <f>+'Anexo II'!A81</f>
        <v>F76</v>
      </c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  <c r="N82" s="165">
        <f>SUM(Table183[[#This Row],[Preço de aquisição]:[Outros registos]])</f>
        <v>0</v>
      </c>
      <c r="O82" s="32"/>
      <c r="P82" s="32"/>
      <c r="Q82" s="32"/>
      <c r="R82" s="32"/>
    </row>
    <row r="83" spans="1:18" ht="12.75">
      <c r="A83" s="155" t="str">
        <f>+'Anexo II'!A82</f>
        <v>F77</v>
      </c>
      <c r="B83" s="165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>
        <f>SUM(Table183[[#This Row],[Preço de aquisição]:[Outros registos]])</f>
        <v>0</v>
      </c>
      <c r="O83" s="32"/>
      <c r="P83" s="32"/>
      <c r="Q83" s="32"/>
      <c r="R83" s="32"/>
    </row>
    <row r="84" spans="1:18" ht="12.75">
      <c r="A84" s="155" t="str">
        <f>+'Anexo II'!A83</f>
        <v>F78</v>
      </c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>
        <f>SUM(Table183[[#This Row],[Preço de aquisição]:[Outros registos]])</f>
        <v>0</v>
      </c>
      <c r="O84" s="32"/>
      <c r="P84" s="32"/>
      <c r="Q84" s="32"/>
      <c r="R84" s="32"/>
    </row>
    <row r="85" spans="1:18" ht="12.75">
      <c r="A85" s="155" t="str">
        <f>+'Anexo II'!A84</f>
        <v>F79</v>
      </c>
      <c r="B85" s="165"/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>
        <f>SUM(Table183[[#This Row],[Preço de aquisição]:[Outros registos]])</f>
        <v>0</v>
      </c>
      <c r="O85" s="32"/>
      <c r="P85" s="32"/>
      <c r="Q85" s="32"/>
      <c r="R85" s="32"/>
    </row>
    <row r="86" spans="1:18" ht="12.75">
      <c r="A86" s="155" t="str">
        <f>+'Anexo II'!A85</f>
        <v>F80</v>
      </c>
      <c r="B86" s="165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>
        <f>SUM(Table183[[#This Row],[Preço de aquisição]:[Outros registos]])</f>
        <v>0</v>
      </c>
      <c r="O86" s="32"/>
      <c r="P86" s="32"/>
      <c r="Q86" s="32"/>
      <c r="R86" s="32"/>
    </row>
    <row r="87" spans="1:18" ht="12.75">
      <c r="A87" s="155" t="str">
        <f>+'Anexo II'!A86</f>
        <v>F81</v>
      </c>
      <c r="B87" s="165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>
        <f>SUM(Table183[[#This Row],[Preço de aquisição]:[Outros registos]])</f>
        <v>0</v>
      </c>
      <c r="O87" s="32"/>
      <c r="P87" s="32"/>
      <c r="Q87" s="32"/>
      <c r="R87" s="32"/>
    </row>
    <row r="88" spans="1:18" ht="12.75">
      <c r="A88" s="155" t="str">
        <f>+'Anexo II'!A87</f>
        <v>F82</v>
      </c>
      <c r="B88" s="165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>
        <f>SUM(Table183[[#This Row],[Preço de aquisição]:[Outros registos]])</f>
        <v>0</v>
      </c>
      <c r="O88" s="32"/>
      <c r="P88" s="32"/>
      <c r="Q88" s="32"/>
      <c r="R88" s="32"/>
    </row>
    <row r="89" spans="1:18" ht="12.75">
      <c r="A89" s="155" t="str">
        <f>+'Anexo II'!A88</f>
        <v>F83</v>
      </c>
      <c r="B89" s="165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>
        <f>SUM(Table183[[#This Row],[Preço de aquisição]:[Outros registos]])</f>
        <v>0</v>
      </c>
      <c r="O89" s="32"/>
      <c r="P89" s="32"/>
      <c r="Q89" s="32"/>
      <c r="R89" s="32"/>
    </row>
    <row r="90" spans="1:18" ht="12.75">
      <c r="A90" s="155" t="str">
        <f>+'Anexo II'!A89</f>
        <v>F84</v>
      </c>
      <c r="B90" s="165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>
        <f>SUM(Table183[[#This Row],[Preço de aquisição]:[Outros registos]])</f>
        <v>0</v>
      </c>
      <c r="O90" s="32"/>
      <c r="P90" s="32"/>
      <c r="Q90" s="32"/>
      <c r="R90" s="32"/>
    </row>
    <row r="91" spans="1:18" ht="12.75">
      <c r="A91" s="155" t="str">
        <f>+'Anexo II'!A90</f>
        <v>F85</v>
      </c>
      <c r="B91" s="165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>
        <f>SUM(Table183[[#This Row],[Preço de aquisição]:[Outros registos]])</f>
        <v>0</v>
      </c>
      <c r="O91" s="32"/>
      <c r="P91" s="32"/>
      <c r="Q91" s="32"/>
      <c r="R91" s="32"/>
    </row>
    <row r="92" spans="1:18" ht="12.75">
      <c r="A92" s="155" t="str">
        <f>+'Anexo II'!A91</f>
        <v>F86</v>
      </c>
      <c r="B92" s="165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>
        <f>SUM(Table183[[#This Row],[Preço de aquisição]:[Outros registos]])</f>
        <v>0</v>
      </c>
      <c r="O92" s="32"/>
      <c r="P92" s="32"/>
      <c r="Q92" s="32"/>
      <c r="R92" s="32"/>
    </row>
    <row r="93" spans="1:18" ht="12.75">
      <c r="A93" s="155" t="str">
        <f>+'Anexo II'!A92</f>
        <v>F87</v>
      </c>
      <c r="B93" s="165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>
        <f>SUM(Table183[[#This Row],[Preço de aquisição]:[Outros registos]])</f>
        <v>0</v>
      </c>
      <c r="O93" s="32"/>
      <c r="P93" s="32"/>
      <c r="Q93" s="32"/>
      <c r="R93" s="32"/>
    </row>
    <row r="94" spans="1:18" ht="12.75">
      <c r="A94" s="155" t="str">
        <f>+'Anexo II'!A93</f>
        <v>F88</v>
      </c>
      <c r="B94" s="165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>
        <f>SUM(Table183[[#This Row],[Preço de aquisição]:[Outros registos]])</f>
        <v>0</v>
      </c>
      <c r="O94" s="32"/>
      <c r="P94" s="32"/>
      <c r="Q94" s="32"/>
      <c r="R94" s="32"/>
    </row>
    <row r="95" spans="1:18" ht="12.75">
      <c r="A95" s="155" t="str">
        <f>+'Anexo II'!A94</f>
        <v>F89</v>
      </c>
      <c r="B95" s="165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>
        <f>SUM(Table183[[#This Row],[Preço de aquisição]:[Outros registos]])</f>
        <v>0</v>
      </c>
      <c r="O95" s="32"/>
      <c r="P95" s="32"/>
      <c r="Q95" s="32"/>
      <c r="R95" s="32"/>
    </row>
    <row r="96" spans="1:18" ht="12.75">
      <c r="A96" s="155" t="str">
        <f>+'Anexo II'!A95</f>
        <v>F90</v>
      </c>
      <c r="B96" s="165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>
        <f>SUM(Table183[[#This Row],[Preço de aquisição]:[Outros registos]])</f>
        <v>0</v>
      </c>
      <c r="O96" s="32"/>
      <c r="P96" s="32"/>
      <c r="Q96" s="32"/>
      <c r="R96" s="32"/>
    </row>
    <row r="97" spans="1:18" ht="12.75">
      <c r="A97" s="155" t="str">
        <f>+'Anexo II'!A96</f>
        <v>F91</v>
      </c>
      <c r="B97" s="165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>
        <f>SUM(Table183[[#This Row],[Preço de aquisição]:[Outros registos]])</f>
        <v>0</v>
      </c>
      <c r="O97" s="32"/>
      <c r="P97" s="32"/>
      <c r="Q97" s="32"/>
      <c r="R97" s="32"/>
    </row>
    <row r="98" spans="1:18" ht="12.75">
      <c r="A98" s="155" t="str">
        <f>+'Anexo II'!A97</f>
        <v>F92</v>
      </c>
      <c r="B98" s="165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>
        <f>SUM(Table183[[#This Row],[Preço de aquisição]:[Outros registos]])</f>
        <v>0</v>
      </c>
      <c r="O98" s="32"/>
      <c r="P98" s="32"/>
      <c r="Q98" s="32"/>
      <c r="R98" s="32"/>
    </row>
    <row r="99" spans="1:18" ht="12.75">
      <c r="A99" s="155" t="str">
        <f>+'Anexo II'!A98</f>
        <v>F93</v>
      </c>
      <c r="B99" s="165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>
        <f>SUM(Table183[[#This Row],[Preço de aquisição]:[Outros registos]])</f>
        <v>0</v>
      </c>
      <c r="O99" s="32"/>
      <c r="P99" s="32"/>
      <c r="Q99" s="32"/>
      <c r="R99" s="32"/>
    </row>
    <row r="100" spans="1:18" ht="12.75">
      <c r="A100" s="155" t="str">
        <f>+'Anexo II'!A99</f>
        <v>F94</v>
      </c>
      <c r="B100" s="165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>
        <f>SUM(Table183[[#This Row],[Preço de aquisição]:[Outros registos]])</f>
        <v>0</v>
      </c>
      <c r="O100" s="32"/>
      <c r="P100" s="32"/>
      <c r="Q100" s="32"/>
      <c r="R100" s="32"/>
    </row>
    <row r="101" spans="1:18" ht="12.75">
      <c r="A101" s="155" t="str">
        <f>+'Anexo II'!A100</f>
        <v>F95</v>
      </c>
      <c r="B101" s="165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>
        <f>SUM(Table183[[#This Row],[Preço de aquisição]:[Outros registos]])</f>
        <v>0</v>
      </c>
      <c r="O101" s="32"/>
      <c r="P101" s="32"/>
      <c r="Q101" s="32"/>
      <c r="R101" s="32"/>
    </row>
    <row r="102" spans="1:18" ht="12.75">
      <c r="A102" s="155" t="str">
        <f>+'Anexo II'!A101</f>
        <v>F96</v>
      </c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>
        <f>SUM(Table183[[#This Row],[Preço de aquisição]:[Outros registos]])</f>
        <v>0</v>
      </c>
      <c r="O102" s="32"/>
      <c r="P102" s="32"/>
      <c r="Q102" s="32"/>
      <c r="R102" s="32"/>
    </row>
    <row r="103" spans="1:18" ht="12.75">
      <c r="A103" s="155" t="str">
        <f>+'Anexo II'!A102</f>
        <v>F97</v>
      </c>
      <c r="B103" s="165"/>
      <c r="C103" s="16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>
        <f>SUM(Table183[[#This Row],[Preço de aquisição]:[Outros registos]])</f>
        <v>0</v>
      </c>
      <c r="O103" s="32"/>
      <c r="P103" s="32"/>
      <c r="Q103" s="32"/>
      <c r="R103" s="32"/>
    </row>
    <row r="104" spans="1:18" ht="12.75">
      <c r="A104" s="155" t="str">
        <f>+'Anexo II'!A103</f>
        <v>F98</v>
      </c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>
        <f>SUM(Table183[[#This Row],[Preço de aquisição]:[Outros registos]])</f>
        <v>0</v>
      </c>
      <c r="O104" s="32"/>
      <c r="P104" s="32"/>
      <c r="Q104" s="32"/>
      <c r="R104" s="32"/>
    </row>
    <row r="105" spans="1:18" ht="12.75">
      <c r="A105" s="155" t="str">
        <f>+'Anexo II'!A104</f>
        <v>F99</v>
      </c>
      <c r="B105" s="165"/>
      <c r="C105" s="16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>
        <f>SUM(Table183[[#This Row],[Preço de aquisição]:[Outros registos]])</f>
        <v>0</v>
      </c>
      <c r="O105" s="32"/>
      <c r="P105" s="32"/>
      <c r="Q105" s="32"/>
      <c r="R105" s="32"/>
    </row>
    <row r="106" spans="1:18" ht="12.75">
      <c r="A106" s="155" t="str">
        <f>+'Anexo II'!A105</f>
        <v>F100</v>
      </c>
      <c r="B106" s="165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>
        <f>SUM(Table183[[#This Row],[Preço de aquisição]:[Outros registos]])</f>
        <v>0</v>
      </c>
      <c r="O106" s="32"/>
      <c r="P106" s="32"/>
      <c r="Q106" s="32"/>
      <c r="R106" s="32"/>
    </row>
    <row r="107" spans="1:18" ht="12.75">
      <c r="A107" s="155" t="str">
        <f>+'Anexo II'!A106</f>
        <v>F101</v>
      </c>
      <c r="B107" s="165"/>
      <c r="C107" s="16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>
        <f>SUM(Table183[[#This Row],[Preço de aquisição]:[Outros registos]])</f>
        <v>0</v>
      </c>
      <c r="O107" s="32"/>
      <c r="P107" s="32"/>
      <c r="Q107" s="32"/>
      <c r="R107" s="32"/>
    </row>
    <row r="108" spans="1:18" ht="12.75">
      <c r="A108" s="155" t="str">
        <f>+'Anexo II'!A107</f>
        <v>F102</v>
      </c>
      <c r="B108" s="165"/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>
        <f>SUM(Table183[[#This Row],[Preço de aquisição]:[Outros registos]])</f>
        <v>0</v>
      </c>
      <c r="O108" s="32"/>
      <c r="P108" s="32"/>
      <c r="Q108" s="32"/>
      <c r="R108" s="32"/>
    </row>
    <row r="109" spans="1:18" ht="12.75">
      <c r="A109" s="155" t="str">
        <f>+'Anexo II'!A108</f>
        <v>F103</v>
      </c>
      <c r="B109" s="165"/>
      <c r="C109" s="16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>
        <f>SUM(Table183[[#This Row],[Preço de aquisição]:[Outros registos]])</f>
        <v>0</v>
      </c>
      <c r="O109" s="32"/>
      <c r="P109" s="32"/>
      <c r="Q109" s="32"/>
      <c r="R109" s="32"/>
    </row>
    <row r="110" spans="1:18" ht="12.75">
      <c r="A110" s="155" t="str">
        <f>+'Anexo II'!A109</f>
        <v>F104</v>
      </c>
      <c r="B110" s="165"/>
      <c r="C110" s="165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>
        <f>SUM(Table183[[#This Row],[Preço de aquisição]:[Outros registos]])</f>
        <v>0</v>
      </c>
      <c r="O110" s="32"/>
      <c r="P110" s="32"/>
      <c r="Q110" s="32"/>
      <c r="R110" s="32"/>
    </row>
    <row r="111" spans="1:18" ht="12.75">
      <c r="A111" s="155" t="str">
        <f>+'Anexo II'!A110</f>
        <v>F105</v>
      </c>
      <c r="B111" s="165"/>
      <c r="C111" s="165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>
        <f>SUM(Table183[[#This Row],[Preço de aquisição]:[Outros registos]])</f>
        <v>0</v>
      </c>
      <c r="O111" s="32"/>
      <c r="P111" s="32"/>
      <c r="Q111" s="32"/>
      <c r="R111" s="32"/>
    </row>
    <row r="112" spans="1:18" ht="12.75">
      <c r="A112" s="155" t="str">
        <f>+'Anexo II'!A111</f>
        <v>F106</v>
      </c>
      <c r="B112" s="165"/>
      <c r="C112" s="165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>
        <f>SUM(Table183[[#This Row],[Preço de aquisição]:[Outros registos]])</f>
        <v>0</v>
      </c>
      <c r="O112" s="32"/>
      <c r="P112" s="32"/>
      <c r="Q112" s="32"/>
      <c r="R112" s="32"/>
    </row>
    <row r="113" spans="1:18" ht="12.75">
      <c r="A113" s="155" t="str">
        <f>+'Anexo II'!A112</f>
        <v>F107</v>
      </c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>
        <f>SUM(Table183[[#This Row],[Preço de aquisição]:[Outros registos]])</f>
        <v>0</v>
      </c>
      <c r="O113" s="32"/>
      <c r="P113" s="32"/>
      <c r="Q113" s="32"/>
      <c r="R113" s="32"/>
    </row>
    <row r="114" spans="1:18" ht="12.75">
      <c r="A114" s="155" t="str">
        <f>+'Anexo II'!A113</f>
        <v>F108</v>
      </c>
      <c r="B114" s="165"/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>
        <f>SUM(Table183[[#This Row],[Preço de aquisição]:[Outros registos]])</f>
        <v>0</v>
      </c>
      <c r="O114" s="32"/>
      <c r="P114" s="32"/>
      <c r="Q114" s="32"/>
      <c r="R114" s="32"/>
    </row>
    <row r="115" spans="1:18" ht="12.75">
      <c r="A115" s="155" t="str">
        <f>+'Anexo II'!A114</f>
        <v>F109</v>
      </c>
      <c r="B115" s="165"/>
      <c r="C115" s="165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>
        <f>SUM(Table183[[#This Row],[Preço de aquisição]:[Outros registos]])</f>
        <v>0</v>
      </c>
      <c r="O115" s="32"/>
      <c r="P115" s="32"/>
      <c r="Q115" s="32"/>
      <c r="R115" s="32"/>
    </row>
    <row r="116" spans="1:18" ht="12.75">
      <c r="A116" s="155" t="str">
        <f>+'Anexo II'!A115</f>
        <v>F110</v>
      </c>
      <c r="B116" s="165"/>
      <c r="C116" s="165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>
        <f>SUM(Table183[[#This Row],[Preço de aquisição]:[Outros registos]])</f>
        <v>0</v>
      </c>
      <c r="O116" s="32"/>
      <c r="P116" s="32"/>
      <c r="Q116" s="32"/>
      <c r="R116" s="32"/>
    </row>
    <row r="117" spans="1:18" ht="12.75">
      <c r="A117" s="155" t="str">
        <f>+'Anexo II'!A116</f>
        <v>F111</v>
      </c>
      <c r="B117" s="165"/>
      <c r="C117" s="165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>
        <f>SUM(Table183[[#This Row],[Preço de aquisição]:[Outros registos]])</f>
        <v>0</v>
      </c>
      <c r="O117" s="32"/>
      <c r="P117" s="32"/>
      <c r="Q117" s="32"/>
      <c r="R117" s="32"/>
    </row>
    <row r="118" spans="1:18" ht="12.75">
      <c r="A118" s="155" t="str">
        <f>+'Anexo II'!A117</f>
        <v>F112</v>
      </c>
      <c r="B118" s="165"/>
      <c r="C118" s="165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>
        <f>SUM(Table183[[#This Row],[Preço de aquisição]:[Outros registos]])</f>
        <v>0</v>
      </c>
      <c r="O118" s="32"/>
      <c r="P118" s="32"/>
      <c r="Q118" s="32"/>
      <c r="R118" s="32"/>
    </row>
    <row r="119" spans="1:18" ht="12.75">
      <c r="A119" s="155" t="str">
        <f>+'Anexo II'!A118</f>
        <v>F113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>
        <f>SUM(Table183[[#This Row],[Preço de aquisição]:[Outros registos]])</f>
        <v>0</v>
      </c>
      <c r="O119" s="32"/>
      <c r="P119" s="32"/>
      <c r="Q119" s="32"/>
      <c r="R119" s="32"/>
    </row>
    <row r="120" spans="1:18" ht="12.75">
      <c r="A120" s="155" t="str">
        <f>+'Anexo II'!A119</f>
        <v>F114</v>
      </c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>
        <f>SUM(Table183[[#This Row],[Preço de aquisição]:[Outros registos]])</f>
        <v>0</v>
      </c>
      <c r="O120" s="32"/>
      <c r="P120" s="32"/>
      <c r="Q120" s="32"/>
      <c r="R120" s="32"/>
    </row>
    <row r="121" spans="1:18" ht="12.75">
      <c r="A121" s="155" t="str">
        <f>+'Anexo II'!A120</f>
        <v>F115</v>
      </c>
      <c r="B121" s="165"/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>
        <f>SUM(Table183[[#This Row],[Preço de aquisição]:[Outros registos]])</f>
        <v>0</v>
      </c>
      <c r="O121" s="32"/>
      <c r="P121" s="32"/>
      <c r="Q121" s="32"/>
      <c r="R121" s="32"/>
    </row>
    <row r="122" spans="1:18" ht="12.75">
      <c r="A122" s="155" t="str">
        <f>+'Anexo II'!A121</f>
        <v>F116</v>
      </c>
      <c r="B122" s="165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>
        <f>SUM(Table183[[#This Row],[Preço de aquisição]:[Outros registos]])</f>
        <v>0</v>
      </c>
      <c r="O122" s="32"/>
      <c r="P122" s="32"/>
      <c r="Q122" s="32"/>
      <c r="R122" s="32"/>
    </row>
    <row r="123" spans="1:18" s="161" customFormat="1" ht="12.75">
      <c r="A123" s="155" t="str">
        <f>+'Anexo II'!A122</f>
        <v>F117</v>
      </c>
      <c r="B123" s="165"/>
      <c r="C123" s="16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>
        <f>SUM(Table183[[#This Row],[Preço de aquisição]:[Outros registos]])</f>
        <v>0</v>
      </c>
    </row>
    <row r="124" spans="1:18" s="34" customFormat="1" ht="12.75">
      <c r="A124" s="155" t="str">
        <f>+'Anexo II'!A123</f>
        <v>F118</v>
      </c>
      <c r="B124" s="165"/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>
        <f>SUM(Table183[[#This Row],[Preço de aquisição]:[Outros registos]])</f>
        <v>0</v>
      </c>
    </row>
    <row r="125" spans="1:18" ht="12.75">
      <c r="A125" s="155" t="str">
        <f>+'Anexo II'!A124</f>
        <v>F119</v>
      </c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>
        <f>SUM(Table183[[#This Row],[Preço de aquisição]:[Outros registos]])</f>
        <v>0</v>
      </c>
      <c r="O125" s="32"/>
      <c r="P125" s="32"/>
      <c r="Q125" s="32"/>
      <c r="R125" s="32"/>
    </row>
    <row r="126" spans="1:18" ht="12.75">
      <c r="A126" s="155" t="str">
        <f>+'Anexo II'!A125</f>
        <v>F120</v>
      </c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>
        <f>SUM(Table183[[#This Row],[Preço de aquisição]:[Outros registos]])</f>
        <v>0</v>
      </c>
      <c r="O126" s="32"/>
      <c r="P126" s="32"/>
      <c r="Q126" s="32"/>
      <c r="R126" s="32"/>
    </row>
    <row r="127" spans="1:18" ht="12.75">
      <c r="A127" s="155" t="str">
        <f>+'Anexo II'!A126</f>
        <v>F121</v>
      </c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>
        <f>SUM(Table183[[#This Row],[Preço de aquisição]:[Outros registos]])</f>
        <v>0</v>
      </c>
      <c r="O127" s="32"/>
      <c r="P127" s="32"/>
      <c r="Q127" s="32"/>
      <c r="R127" s="32"/>
    </row>
    <row r="128" spans="1:18" ht="12.75">
      <c r="A128" s="155" t="str">
        <f>+'Anexo II'!A127</f>
        <v>F122</v>
      </c>
      <c r="B128" s="165"/>
      <c r="C128" s="165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>
        <f>SUM(Table183[[#This Row],[Preço de aquisição]:[Outros registos]])</f>
        <v>0</v>
      </c>
      <c r="O128" s="32"/>
      <c r="P128" s="32"/>
      <c r="Q128" s="32"/>
      <c r="R128" s="32"/>
    </row>
    <row r="129" spans="1:18" ht="12.75">
      <c r="A129" s="155" t="str">
        <f>+'Anexo II'!A128</f>
        <v>F123</v>
      </c>
      <c r="B129" s="165"/>
      <c r="C129" s="165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>
        <f>SUM(Table183[[#This Row],[Preço de aquisição]:[Outros registos]])</f>
        <v>0</v>
      </c>
      <c r="O129" s="32"/>
      <c r="P129" s="32"/>
      <c r="Q129" s="32"/>
      <c r="R129" s="32"/>
    </row>
    <row r="130" spans="1:18" ht="12.75">
      <c r="A130" s="155" t="str">
        <f>+'Anexo II'!A129</f>
        <v>F124</v>
      </c>
      <c r="B130" s="165"/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>
        <f>SUM(Table183[[#This Row],[Preço de aquisição]:[Outros registos]])</f>
        <v>0</v>
      </c>
      <c r="O130" s="32"/>
      <c r="P130" s="32"/>
      <c r="Q130" s="32"/>
      <c r="R130" s="32"/>
    </row>
    <row r="131" spans="1:18" ht="12.75">
      <c r="A131" s="155" t="str">
        <f>+'Anexo II'!A130</f>
        <v>F125</v>
      </c>
      <c r="B131" s="165"/>
      <c r="C131" s="16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>
        <f>SUM(Table183[[#This Row],[Preço de aquisição]:[Outros registos]])</f>
        <v>0</v>
      </c>
      <c r="O131" s="32"/>
      <c r="P131" s="32"/>
      <c r="Q131" s="32"/>
      <c r="R131" s="32"/>
    </row>
    <row r="132" spans="1:18" ht="12.75">
      <c r="A132" s="155" t="str">
        <f>+'Anexo II'!A131</f>
        <v>F126</v>
      </c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>
        <f>SUM(Table183[[#This Row],[Preço de aquisição]:[Outros registos]])</f>
        <v>0</v>
      </c>
      <c r="O132" s="32"/>
      <c r="P132" s="32"/>
      <c r="Q132" s="32"/>
      <c r="R132" s="32"/>
    </row>
    <row r="133" spans="1:18" ht="12.75">
      <c r="A133" s="155" t="str">
        <f>+'Anexo II'!A132</f>
        <v>F127</v>
      </c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>
        <f>SUM(Table183[[#This Row],[Preço de aquisição]:[Outros registos]])</f>
        <v>0</v>
      </c>
      <c r="O133" s="32"/>
      <c r="P133" s="32"/>
      <c r="Q133" s="32"/>
      <c r="R133" s="32"/>
    </row>
    <row r="134" spans="1:18" ht="12.75">
      <c r="A134" s="155" t="str">
        <f>+'Anexo II'!A133</f>
        <v>F128</v>
      </c>
      <c r="B134" s="165"/>
      <c r="C134" s="16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>
        <f>SUM(Table183[[#This Row],[Preço de aquisição]:[Outros registos]])</f>
        <v>0</v>
      </c>
      <c r="O134" s="32"/>
      <c r="P134" s="32"/>
      <c r="Q134" s="32"/>
      <c r="R134" s="32"/>
    </row>
    <row r="135" spans="1:18" ht="12.75">
      <c r="A135" s="155" t="str">
        <f>+'Anexo II'!A134</f>
        <v>F129</v>
      </c>
      <c r="B135" s="165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>
        <f>SUM(Table183[[#This Row],[Preço de aquisição]:[Outros registos]])</f>
        <v>0</v>
      </c>
      <c r="O135" s="32"/>
      <c r="P135" s="32"/>
      <c r="Q135" s="32"/>
      <c r="R135" s="32"/>
    </row>
    <row r="136" spans="1:18" ht="12.75">
      <c r="A136" s="155" t="str">
        <f>+'Anexo II'!A135</f>
        <v>F130</v>
      </c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>
        <f>SUM(Table183[[#This Row],[Preço de aquisição]:[Outros registos]])</f>
        <v>0</v>
      </c>
      <c r="O136" s="32"/>
      <c r="P136" s="32"/>
      <c r="Q136" s="32"/>
      <c r="R136" s="32"/>
    </row>
    <row r="137" spans="1:18" ht="12.75">
      <c r="A137" s="155" t="str">
        <f>+'Anexo II'!A136</f>
        <v>F131</v>
      </c>
      <c r="B137" s="165"/>
      <c r="C137" s="16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>
        <f>SUM(Table183[[#This Row],[Preço de aquisição]:[Outros registos]])</f>
        <v>0</v>
      </c>
      <c r="O137" s="32"/>
      <c r="P137" s="32"/>
      <c r="Q137" s="32"/>
      <c r="R137" s="32"/>
    </row>
    <row r="138" spans="1:18" ht="12.75">
      <c r="A138" s="155" t="str">
        <f>+'Anexo II'!A137</f>
        <v>F132</v>
      </c>
      <c r="B138" s="165"/>
      <c r="C138" s="165"/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>
        <f>SUM(Table183[[#This Row],[Preço de aquisição]:[Outros registos]])</f>
        <v>0</v>
      </c>
      <c r="O138" s="32"/>
      <c r="P138" s="32"/>
      <c r="Q138" s="32"/>
      <c r="R138" s="32"/>
    </row>
    <row r="139" spans="1:18" ht="12.75">
      <c r="A139" s="155" t="str">
        <f>+'Anexo II'!A138</f>
        <v>F133</v>
      </c>
      <c r="B139" s="165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>
        <f>SUM(Table183[[#This Row],[Preço de aquisição]:[Outros registos]])</f>
        <v>0</v>
      </c>
      <c r="O139" s="32"/>
      <c r="P139" s="32"/>
      <c r="Q139" s="32"/>
      <c r="R139" s="32"/>
    </row>
    <row r="140" spans="1:18" ht="12.75">
      <c r="A140" s="155" t="str">
        <f>+'Anexo II'!A139</f>
        <v>F134</v>
      </c>
      <c r="B140" s="165"/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>
        <f>SUM(Table183[[#This Row],[Preço de aquisição]:[Outros registos]])</f>
        <v>0</v>
      </c>
      <c r="O140" s="32"/>
      <c r="P140" s="32"/>
      <c r="Q140" s="32"/>
      <c r="R140" s="32"/>
    </row>
    <row r="141" spans="1:18" ht="12.75">
      <c r="A141" s="155" t="str">
        <f>+'Anexo II'!A140</f>
        <v>F135</v>
      </c>
      <c r="B141" s="165"/>
      <c r="C141" s="165"/>
      <c r="D141" s="165"/>
      <c r="E141" s="165"/>
      <c r="F141" s="165"/>
      <c r="G141" s="165"/>
      <c r="H141" s="165"/>
      <c r="I141" s="165"/>
      <c r="J141" s="165"/>
      <c r="K141" s="165"/>
      <c r="L141" s="165"/>
      <c r="M141" s="165"/>
      <c r="N141" s="165">
        <f>SUM(Table183[[#This Row],[Preço de aquisição]:[Outros registos]])</f>
        <v>0</v>
      </c>
      <c r="O141" s="32"/>
      <c r="P141" s="32"/>
      <c r="Q141" s="32"/>
      <c r="R141" s="32"/>
    </row>
    <row r="142" spans="1:18" ht="12.75">
      <c r="A142" s="155" t="str">
        <f>+'Anexo II'!A141</f>
        <v>F136</v>
      </c>
      <c r="B142" s="165"/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>
        <f>SUM(Table183[[#This Row],[Preço de aquisição]:[Outros registos]])</f>
        <v>0</v>
      </c>
      <c r="O142" s="32"/>
      <c r="P142" s="32"/>
      <c r="Q142" s="32"/>
      <c r="R142" s="32"/>
    </row>
    <row r="143" spans="1:18" ht="12.75">
      <c r="A143" s="155" t="str">
        <f>+'Anexo II'!A142</f>
        <v>F137</v>
      </c>
      <c r="B143" s="165"/>
      <c r="C143" s="165"/>
      <c r="D143" s="165"/>
      <c r="E143" s="165"/>
      <c r="F143" s="165"/>
      <c r="G143" s="165"/>
      <c r="H143" s="165"/>
      <c r="I143" s="165"/>
      <c r="J143" s="165"/>
      <c r="K143" s="165"/>
      <c r="L143" s="165"/>
      <c r="M143" s="165"/>
      <c r="N143" s="165">
        <f>SUM(Table183[[#This Row],[Preço de aquisição]:[Outros registos]])</f>
        <v>0</v>
      </c>
      <c r="O143" s="32"/>
      <c r="P143" s="32"/>
      <c r="Q143" s="32"/>
      <c r="R143" s="32"/>
    </row>
    <row r="144" spans="1:18" ht="12.75">
      <c r="A144" s="155" t="str">
        <f>+'Anexo II'!A143</f>
        <v>F138</v>
      </c>
      <c r="B144" s="165"/>
      <c r="C144" s="165"/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65">
        <f>SUM(Table183[[#This Row],[Preço de aquisição]:[Outros registos]])</f>
        <v>0</v>
      </c>
      <c r="O144" s="32"/>
      <c r="P144" s="32"/>
      <c r="Q144" s="32"/>
      <c r="R144" s="32"/>
    </row>
    <row r="145" spans="1:20" ht="12.75">
      <c r="A145" s="155" t="str">
        <f>+'Anexo II'!A144</f>
        <v>F139</v>
      </c>
      <c r="B145" s="165"/>
      <c r="C145" s="165"/>
      <c r="D145" s="165"/>
      <c r="E145" s="165"/>
      <c r="F145" s="165"/>
      <c r="G145" s="165"/>
      <c r="H145" s="165"/>
      <c r="I145" s="165"/>
      <c r="J145" s="165"/>
      <c r="K145" s="165"/>
      <c r="L145" s="165"/>
      <c r="M145" s="165"/>
      <c r="N145" s="165">
        <f>SUM(Table183[[#This Row],[Preço de aquisição]:[Outros registos]])</f>
        <v>0</v>
      </c>
      <c r="O145" s="32"/>
      <c r="P145" s="32"/>
      <c r="Q145" s="32"/>
      <c r="R145" s="32"/>
    </row>
    <row r="146" spans="1:20" ht="12.75">
      <c r="A146" s="155" t="str">
        <f>+'Anexo II'!A145</f>
        <v>F140</v>
      </c>
      <c r="B146" s="165"/>
      <c r="C146" s="165"/>
      <c r="D146" s="165"/>
      <c r="E146" s="165"/>
      <c r="F146" s="165"/>
      <c r="G146" s="165"/>
      <c r="H146" s="165"/>
      <c r="I146" s="165"/>
      <c r="J146" s="165"/>
      <c r="K146" s="165"/>
      <c r="L146" s="165"/>
      <c r="M146" s="165"/>
      <c r="N146" s="165">
        <f>SUM(Table183[[#This Row],[Preço de aquisição]:[Outros registos]])</f>
        <v>0</v>
      </c>
      <c r="O146" s="32"/>
      <c r="P146" s="32"/>
      <c r="Q146" s="32"/>
      <c r="R146" s="32"/>
    </row>
    <row r="147" spans="1:20" ht="12.75">
      <c r="A147" s="155" t="str">
        <f>+'Anexo II'!A146</f>
        <v>F141</v>
      </c>
      <c r="B147" s="165"/>
      <c r="C147" s="165"/>
      <c r="D147" s="165"/>
      <c r="E147" s="165"/>
      <c r="F147" s="165"/>
      <c r="G147" s="165"/>
      <c r="H147" s="165"/>
      <c r="I147" s="165"/>
      <c r="J147" s="165"/>
      <c r="K147" s="165"/>
      <c r="L147" s="165"/>
      <c r="M147" s="165"/>
      <c r="N147" s="165">
        <f>SUM(Table183[[#This Row],[Preço de aquisição]:[Outros registos]])</f>
        <v>0</v>
      </c>
      <c r="O147" s="32"/>
      <c r="P147" s="32"/>
      <c r="Q147" s="32"/>
      <c r="R147" s="32"/>
    </row>
    <row r="148" spans="1:20" ht="12.75">
      <c r="A148" s="155" t="str">
        <f>+'Anexo II'!A147</f>
        <v>F142</v>
      </c>
      <c r="B148" s="165"/>
      <c r="C148" s="165"/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>
        <f>SUM(Table183[[#This Row],[Preço de aquisição]:[Outros registos]])</f>
        <v>0</v>
      </c>
      <c r="O148" s="32"/>
      <c r="P148" s="32"/>
      <c r="Q148" s="32"/>
      <c r="R148" s="32"/>
    </row>
    <row r="149" spans="1:20" ht="12.75">
      <c r="A149" s="155" t="str">
        <f>+'Anexo II'!A148</f>
        <v>F143</v>
      </c>
      <c r="B149" s="165"/>
      <c r="C149" s="165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>
        <f>SUM(Table183[[#This Row],[Preço de aquisição]:[Outros registos]])</f>
        <v>0</v>
      </c>
      <c r="O149" s="32"/>
      <c r="P149" s="32"/>
      <c r="Q149" s="32"/>
      <c r="R149" s="32"/>
    </row>
    <row r="150" spans="1:20" ht="12.75">
      <c r="A150" s="155" t="str">
        <f>+'Anexo II'!A149</f>
        <v>F144</v>
      </c>
      <c r="B150" s="165"/>
      <c r="C150" s="165"/>
      <c r="D150" s="165"/>
      <c r="E150" s="165"/>
      <c r="F150" s="165"/>
      <c r="G150" s="165"/>
      <c r="H150" s="165"/>
      <c r="I150" s="165"/>
      <c r="J150" s="165"/>
      <c r="K150" s="165"/>
      <c r="L150" s="165"/>
      <c r="M150" s="165"/>
      <c r="N150" s="165">
        <f>SUM(Table183[[#This Row],[Preço de aquisição]:[Outros registos]])</f>
        <v>0</v>
      </c>
      <c r="O150" s="32"/>
      <c r="P150" s="32"/>
      <c r="Q150" s="32"/>
      <c r="R150" s="32"/>
    </row>
    <row r="151" spans="1:20" ht="12.75">
      <c r="A151" s="155" t="str">
        <f>+'Anexo II'!A150</f>
        <v>F145</v>
      </c>
      <c r="B151" s="165"/>
      <c r="C151" s="165"/>
      <c r="D151" s="165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>
        <f>SUM(Table183[[#This Row],[Preço de aquisição]:[Outros registos]])</f>
        <v>0</v>
      </c>
      <c r="O151" s="32"/>
      <c r="P151" s="32"/>
      <c r="Q151" s="32"/>
      <c r="R151" s="32"/>
    </row>
    <row r="152" spans="1:20" ht="12.75">
      <c r="A152" s="155" t="str">
        <f>+'Anexo II'!A151</f>
        <v>F146</v>
      </c>
      <c r="B152" s="165"/>
      <c r="C152" s="165"/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>
        <f>SUM(Table183[[#This Row],[Preço de aquisição]:[Outros registos]])</f>
        <v>0</v>
      </c>
      <c r="O152" s="32"/>
      <c r="P152" s="32"/>
      <c r="Q152" s="32"/>
      <c r="R152" s="32"/>
    </row>
    <row r="153" spans="1:20" ht="12.75">
      <c r="A153" s="155" t="str">
        <f>+'Anexo II'!A152</f>
        <v>F147</v>
      </c>
      <c r="B153" s="165"/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65"/>
      <c r="N153" s="165">
        <f>SUM(Table183[[#This Row],[Preço de aquisição]:[Outros registos]])</f>
        <v>0</v>
      </c>
      <c r="O153" s="32"/>
      <c r="P153" s="32"/>
      <c r="Q153" s="32"/>
      <c r="R153" s="32"/>
    </row>
    <row r="154" spans="1:20" ht="12.75">
      <c r="A154" s="155" t="str">
        <f>+'Anexo II'!A153</f>
        <v>F148</v>
      </c>
      <c r="B154" s="165"/>
      <c r="C154" s="165"/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>
        <f>SUM(Table183[[#This Row],[Preço de aquisição]:[Outros registos]])</f>
        <v>0</v>
      </c>
      <c r="O154" s="32"/>
      <c r="P154" s="32"/>
      <c r="Q154" s="32"/>
      <c r="R154" s="32"/>
    </row>
    <row r="155" spans="1:20" ht="12.75">
      <c r="A155" s="155" t="str">
        <f>+'Anexo II'!A154</f>
        <v>F149</v>
      </c>
      <c r="B155" s="165"/>
      <c r="C155" s="165"/>
      <c r="D155" s="165"/>
      <c r="E155" s="165"/>
      <c r="F155" s="165"/>
      <c r="G155" s="165"/>
      <c r="H155" s="165"/>
      <c r="I155" s="165"/>
      <c r="J155" s="165"/>
      <c r="K155" s="165"/>
      <c r="L155" s="165"/>
      <c r="M155" s="165"/>
      <c r="N155" s="165">
        <f>SUM(Table183[[#This Row],[Preço de aquisição]:[Outros registos]])</f>
        <v>0</v>
      </c>
      <c r="O155" s="32"/>
      <c r="P155" s="32"/>
      <c r="Q155" s="32"/>
      <c r="R155" s="32"/>
    </row>
    <row r="156" spans="1:20" ht="12.75">
      <c r="A156" s="155" t="str">
        <f>+'Anexo II'!A155</f>
        <v>F150</v>
      </c>
      <c r="B156" s="165"/>
      <c r="C156" s="165"/>
      <c r="D156" s="165"/>
      <c r="E156" s="165"/>
      <c r="F156" s="165"/>
      <c r="G156" s="165"/>
      <c r="H156" s="165"/>
      <c r="I156" s="165"/>
      <c r="J156" s="165"/>
      <c r="K156" s="165"/>
      <c r="L156" s="165"/>
      <c r="M156" s="165"/>
      <c r="N156" s="165">
        <f>SUM(Table183[[#This Row],[Preço de aquisição]:[Outros registos]])</f>
        <v>0</v>
      </c>
      <c r="O156" s="32"/>
      <c r="P156" s="32"/>
      <c r="Q156" s="32"/>
      <c r="R156" s="32"/>
    </row>
    <row r="157" spans="1:20">
      <c r="A157" s="171">
        <f>COUNTA(A7:A156)</f>
        <v>150</v>
      </c>
      <c r="B157" s="264">
        <f>SUBTOTAL(109,Table183[Preço de aquisição])</f>
        <v>0</v>
      </c>
      <c r="C157" s="264">
        <f>SUBTOTAL(109,Table183[Registos])</f>
        <v>0</v>
      </c>
      <c r="D157" s="264">
        <f>SUBTOTAL(109,Table183[Atos Notariais com aquisição])</f>
        <v>0</v>
      </c>
      <c r="E157" s="264">
        <f>SUBTOTAL(109,Table183[Tipo de procedimento de contratação pública da empreitada])</f>
        <v>0</v>
      </c>
      <c r="F157" s="264">
        <f>SUBTOTAL(109,Table183[Empreitadas])</f>
        <v>0</v>
      </c>
      <c r="G157" s="264">
        <f>SUBTOTAL(109,Table183[Trabalhos e fornecimentos com acessibilidades e de sustentabilidade ambiental])</f>
        <v>0</v>
      </c>
      <c r="H157" s="264">
        <f>SUBTOTAL(109,Table183[Fiscalização])</f>
        <v>0</v>
      </c>
      <c r="I157" s="264">
        <f>SUBTOTAL(109,Table183[Projetos])</f>
        <v>0</v>
      </c>
      <c r="J157" s="264">
        <f>SUBTOTAL(109,Table183[Segurança em Obra])</f>
        <v>0</v>
      </c>
      <c r="K157" s="264">
        <f>SUBTOTAL(109,Table183[Certificações Energéticas])</f>
        <v>0</v>
      </c>
      <c r="L157" s="264">
        <f>SUBTOTAL(109,Table183[Publicitação])</f>
        <v>0</v>
      </c>
      <c r="M157" s="264">
        <f>SUBTOTAL(109,Table183[Outros registos])</f>
        <v>0</v>
      </c>
      <c r="N157" s="264">
        <f>SUBTOTAL(109,Table183[Total])</f>
        <v>0</v>
      </c>
      <c r="P157" s="163">
        <f>SUBTOTAL(109,Table183[Projetos])</f>
        <v>0</v>
      </c>
      <c r="Q157" s="163">
        <f>SUBTOTAL(109,Table183[Segurança em Obra])</f>
        <v>0</v>
      </c>
      <c r="S157" s="163">
        <f>SUBTOTAL(109,Table183[Certificações Energéticas])</f>
        <v>0</v>
      </c>
      <c r="T157" s="170">
        <f>SUBTOTAL(109,Table183[Total])</f>
        <v>0</v>
      </c>
    </row>
    <row r="163" spans="11:11">
      <c r="K163"/>
    </row>
  </sheetData>
  <mergeCells count="4">
    <mergeCell ref="K5:M5"/>
    <mergeCell ref="A3:N3"/>
    <mergeCell ref="B5:D5"/>
    <mergeCell ref="E5:J5"/>
  </mergeCells>
  <conditionalFormatting sqref="A7:A156">
    <cfRule type="duplicateValues" dxfId="33" priority="89"/>
  </conditionalFormatting>
  <printOptions horizontalCentered="1"/>
  <pageMargins left="0.23622047244094491" right="0.23622047244094491" top="0.55118110236220474" bottom="0.35433070866141736" header="0.31496062992125984" footer="0.31496062992125984"/>
  <pageSetup paperSize="9" scale="67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T41"/>
  <sheetViews>
    <sheetView showGridLines="0" view="pageBreakPreview" zoomScaleSheetLayoutView="100" workbookViewId="0">
      <selection activeCell="Y19" sqref="Y19"/>
    </sheetView>
  </sheetViews>
  <sheetFormatPr defaultColWidth="8.85546875" defaultRowHeight="15"/>
  <cols>
    <col min="1" max="1" width="8.85546875" style="16"/>
    <col min="2" max="2" width="10.42578125" style="16" customWidth="1"/>
    <col min="3" max="3" width="10.140625" style="16" customWidth="1"/>
    <col min="4" max="4" width="10.5703125" style="16" customWidth="1"/>
    <col min="5" max="5" width="28.28515625" style="16" bestFit="1" customWidth="1"/>
    <col min="6" max="6" width="5" style="16" bestFit="1" customWidth="1"/>
    <col min="7" max="7" width="1.7109375" style="16" customWidth="1"/>
    <col min="8" max="8" width="10.42578125" style="16" customWidth="1"/>
    <col min="9" max="9" width="2.5703125" style="16" customWidth="1"/>
    <col min="10" max="10" width="8.85546875" style="16" customWidth="1"/>
    <col min="11" max="11" width="11.85546875" style="16" customWidth="1"/>
    <col min="12" max="12" width="7.140625" style="16" customWidth="1"/>
    <col min="13" max="13" width="10.140625" style="16" customWidth="1"/>
    <col min="14" max="14" width="12.28515625" style="16" customWidth="1"/>
    <col min="15" max="15" width="1.85546875" style="16" hidden="1" customWidth="1"/>
    <col min="16" max="16" width="2.42578125" style="16" hidden="1" customWidth="1"/>
    <col min="17" max="17" width="4.42578125" style="16" hidden="1" customWidth="1"/>
    <col min="18" max="18" width="22.5703125" style="16" hidden="1" customWidth="1"/>
    <col min="19" max="19" width="10.140625" style="16" hidden="1" customWidth="1"/>
    <col min="20" max="20" width="9.140625" style="16" hidden="1" customWidth="1"/>
    <col min="21" max="16384" width="8.85546875" style="16"/>
  </cols>
  <sheetData>
    <row r="1" spans="2:18" ht="31.5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2:18"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58"/>
      <c r="O2" s="18"/>
    </row>
    <row r="3" spans="2:18" ht="17.25" customHeight="1"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18"/>
    </row>
    <row r="4" spans="2:18" ht="18.75">
      <c r="B4" s="297" t="s">
        <v>523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18"/>
    </row>
    <row r="5" spans="2:18" s="8" customFormat="1" ht="18.75" customHeight="1">
      <c r="C5" s="9"/>
      <c r="D5" s="9"/>
      <c r="E5" s="25"/>
      <c r="F5" s="25"/>
      <c r="G5" s="25"/>
      <c r="I5" s="11"/>
      <c r="J5" s="11"/>
      <c r="K5" s="11"/>
      <c r="L5" s="9"/>
      <c r="M5" s="12"/>
      <c r="N5" s="12"/>
      <c r="Q5" s="10"/>
    </row>
    <row r="6" spans="2:18">
      <c r="B6" s="259" t="s">
        <v>502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18"/>
      <c r="P6" s="27" t="e">
        <f>VLOOKUP(#REF!,#REF!,8,FALSE)</f>
        <v>#REF!</v>
      </c>
      <c r="Q6" s="27"/>
      <c r="R6" s="27" t="e">
        <f>VLOOKUP(#REF!,#REF!,6,FALSE)</f>
        <v>#REF!</v>
      </c>
    </row>
    <row r="7" spans="2:18" s="13" customFormat="1" ht="8.2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8"/>
      <c r="P7" s="30"/>
      <c r="Q7" s="30"/>
      <c r="R7" s="14"/>
    </row>
    <row r="8" spans="2:18">
      <c r="B8" s="15"/>
      <c r="C8" s="7" t="s">
        <v>20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18"/>
      <c r="P8" s="27" t="e">
        <f>VLOOKUP(#REF!,#REF!,12,FALSE)</f>
        <v>#REF!</v>
      </c>
      <c r="Q8" s="27"/>
      <c r="R8" s="27" t="e">
        <f>VLOOKUP(#REF!,#REF!,10,FALSE)</f>
        <v>#REF!</v>
      </c>
    </row>
    <row r="9" spans="2:18" s="8" customFormat="1" ht="8.25">
      <c r="C9" s="9"/>
      <c r="D9" s="25"/>
      <c r="E9" s="25"/>
      <c r="F9" s="25"/>
      <c r="G9" s="25"/>
      <c r="Q9" s="10"/>
    </row>
    <row r="10" spans="2:18">
      <c r="B10" s="18"/>
      <c r="C10" s="7" t="s">
        <v>21</v>
      </c>
      <c r="D10" s="299"/>
      <c r="E10" s="299"/>
      <c r="F10" s="299"/>
      <c r="G10" s="299"/>
      <c r="H10" s="299"/>
      <c r="I10" s="299"/>
      <c r="J10" s="299"/>
      <c r="K10" s="299"/>
      <c r="L10" s="7" t="s">
        <v>16</v>
      </c>
      <c r="M10" s="300"/>
      <c r="N10" s="300"/>
      <c r="O10" s="18"/>
      <c r="P10" s="33" t="e">
        <f>VLOOKUP(município,#REF!,2,FALSE)</f>
        <v>#REF!</v>
      </c>
    </row>
    <row r="11" spans="2:18" s="8" customFormat="1" ht="8.25">
      <c r="C11" s="9"/>
      <c r="D11" s="9"/>
      <c r="E11" s="25"/>
      <c r="F11" s="25"/>
      <c r="G11" s="25"/>
      <c r="I11" s="11"/>
      <c r="J11" s="11"/>
      <c r="K11" s="11"/>
      <c r="L11" s="9"/>
      <c r="M11" s="12"/>
      <c r="N11" s="12"/>
      <c r="Q11" s="10"/>
    </row>
    <row r="12" spans="2:18">
      <c r="B12" s="259" t="s">
        <v>503</v>
      </c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18"/>
      <c r="P12" s="27" t="e">
        <f>VLOOKUP(#REF!,#REF!,8,FALSE)</f>
        <v>#REF!</v>
      </c>
      <c r="Q12" s="27"/>
      <c r="R12" s="27" t="e">
        <f>VLOOKUP(#REF!,#REF!,6,FALSE)</f>
        <v>#REF!</v>
      </c>
    </row>
    <row r="13" spans="2:18" s="13" customFormat="1" ht="8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8"/>
      <c r="P13" s="30"/>
      <c r="Q13" s="30"/>
      <c r="R13" s="14"/>
    </row>
    <row r="14" spans="2:18">
      <c r="B14" s="15"/>
      <c r="C14" s="7" t="s">
        <v>20</v>
      </c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18"/>
      <c r="P14" s="27" t="e">
        <f>VLOOKUP(#REF!,#REF!,12,FALSE)</f>
        <v>#REF!</v>
      </c>
      <c r="Q14" s="27"/>
      <c r="R14" s="27" t="e">
        <f>VLOOKUP(#REF!,#REF!,10,FALSE)</f>
        <v>#REF!</v>
      </c>
    </row>
    <row r="15" spans="2:18" s="8" customFormat="1" ht="8.25">
      <c r="C15" s="9"/>
      <c r="D15" s="25"/>
      <c r="E15" s="25"/>
      <c r="F15" s="25"/>
      <c r="G15" s="25"/>
      <c r="Q15" s="10"/>
    </row>
    <row r="16" spans="2:18">
      <c r="B16" s="18"/>
      <c r="C16" s="7" t="s">
        <v>21</v>
      </c>
      <c r="D16" s="299"/>
      <c r="E16" s="299"/>
      <c r="F16" s="299"/>
      <c r="G16" s="299"/>
      <c r="H16" s="299"/>
      <c r="I16" s="299"/>
      <c r="J16" s="299"/>
      <c r="K16" s="299"/>
      <c r="L16" s="7" t="s">
        <v>16</v>
      </c>
      <c r="M16" s="300"/>
      <c r="N16" s="300"/>
      <c r="O16" s="18"/>
      <c r="P16" s="33" t="e">
        <f>VLOOKUP(município,#REF!,2,FALSE)</f>
        <v>#REF!</v>
      </c>
    </row>
    <row r="17" spans="2:18" s="8" customFormat="1" ht="8.25">
      <c r="C17" s="9"/>
      <c r="D17" s="9"/>
      <c r="E17" s="25"/>
      <c r="F17" s="25"/>
      <c r="G17" s="25"/>
      <c r="I17" s="11"/>
      <c r="J17" s="11"/>
      <c r="K17" s="11"/>
      <c r="L17" s="9"/>
      <c r="M17" s="12"/>
      <c r="N17" s="12"/>
      <c r="Q17" s="10"/>
    </row>
    <row r="18" spans="2:18">
      <c r="B18" s="259" t="s">
        <v>504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18"/>
      <c r="P18" s="27" t="e">
        <f>VLOOKUP(#REF!,#REF!,8,FALSE)</f>
        <v>#REF!</v>
      </c>
      <c r="Q18" s="27"/>
      <c r="R18" s="27" t="e">
        <f>VLOOKUP(#REF!,#REF!,6,FALSE)</f>
        <v>#REF!</v>
      </c>
    </row>
    <row r="19" spans="2:18" s="13" customFormat="1" ht="8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8"/>
      <c r="P19" s="30"/>
      <c r="Q19" s="30"/>
      <c r="R19" s="14"/>
    </row>
    <row r="20" spans="2:18">
      <c r="B20" s="15"/>
      <c r="C20" s="7" t="s">
        <v>20</v>
      </c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18"/>
      <c r="P20" s="27" t="e">
        <f>VLOOKUP(#REF!,#REF!,12,FALSE)</f>
        <v>#REF!</v>
      </c>
      <c r="Q20" s="27"/>
      <c r="R20" s="27" t="e">
        <f>VLOOKUP(#REF!,#REF!,10,FALSE)</f>
        <v>#REF!</v>
      </c>
    </row>
    <row r="21" spans="2:18" s="8" customFormat="1" ht="8.25">
      <c r="C21" s="9"/>
      <c r="D21" s="25"/>
      <c r="E21" s="25"/>
      <c r="F21" s="25"/>
      <c r="G21" s="25"/>
      <c r="Q21" s="10"/>
    </row>
    <row r="22" spans="2:18">
      <c r="B22" s="18"/>
      <c r="C22" s="7" t="s">
        <v>21</v>
      </c>
      <c r="D22" s="299"/>
      <c r="E22" s="299"/>
      <c r="F22" s="299"/>
      <c r="G22" s="299"/>
      <c r="H22" s="299"/>
      <c r="I22" s="299"/>
      <c r="J22" s="299"/>
      <c r="K22" s="299"/>
      <c r="L22" s="7" t="s">
        <v>16</v>
      </c>
      <c r="M22" s="300"/>
      <c r="N22" s="300"/>
      <c r="O22" s="18"/>
      <c r="P22" s="33" t="e">
        <f>VLOOKUP(município,#REF!,2,FALSE)</f>
        <v>#REF!</v>
      </c>
    </row>
    <row r="23" spans="2:18" s="8" customFormat="1" ht="8.25">
      <c r="C23" s="9"/>
      <c r="D23" s="9"/>
      <c r="E23" s="25"/>
      <c r="F23" s="25"/>
      <c r="G23" s="25"/>
      <c r="I23" s="11"/>
      <c r="J23" s="11"/>
      <c r="K23" s="11"/>
      <c r="L23" s="9"/>
      <c r="M23" s="12"/>
      <c r="N23" s="12"/>
      <c r="Q23" s="10"/>
    </row>
    <row r="24" spans="2:18">
      <c r="B24" s="259" t="s">
        <v>505</v>
      </c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18"/>
      <c r="P24" s="27" t="e">
        <f>VLOOKUP(#REF!,#REF!,8,FALSE)</f>
        <v>#REF!</v>
      </c>
      <c r="Q24" s="27"/>
      <c r="R24" s="27" t="e">
        <f>VLOOKUP(#REF!,#REF!,6,FALSE)</f>
        <v>#REF!</v>
      </c>
    </row>
    <row r="25" spans="2:18" s="13" customFormat="1" ht="8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8"/>
      <c r="P25" s="30"/>
      <c r="Q25" s="30"/>
      <c r="R25" s="14"/>
    </row>
    <row r="26" spans="2:18">
      <c r="B26" s="15"/>
      <c r="C26" s="7" t="s">
        <v>20</v>
      </c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18"/>
      <c r="P26" s="27" t="e">
        <f>VLOOKUP(#REF!,#REF!,12,FALSE)</f>
        <v>#REF!</v>
      </c>
      <c r="Q26" s="27"/>
      <c r="R26" s="27" t="e">
        <f>VLOOKUP(#REF!,#REF!,10,FALSE)</f>
        <v>#REF!</v>
      </c>
    </row>
    <row r="27" spans="2:18" s="8" customFormat="1" ht="8.25">
      <c r="C27" s="9"/>
      <c r="D27" s="25"/>
      <c r="E27" s="25"/>
      <c r="F27" s="25"/>
      <c r="G27" s="25"/>
      <c r="Q27" s="10"/>
    </row>
    <row r="28" spans="2:18">
      <c r="B28" s="18"/>
      <c r="C28" s="7" t="s">
        <v>21</v>
      </c>
      <c r="D28" s="299"/>
      <c r="E28" s="299"/>
      <c r="F28" s="299"/>
      <c r="G28" s="299"/>
      <c r="H28" s="299"/>
      <c r="I28" s="299"/>
      <c r="J28" s="299"/>
      <c r="K28" s="299"/>
      <c r="L28" s="7" t="s">
        <v>16</v>
      </c>
      <c r="M28" s="300"/>
      <c r="N28" s="300"/>
      <c r="O28" s="18"/>
      <c r="P28" s="33" t="e">
        <f>VLOOKUP(município,#REF!,2,FALSE)</f>
        <v>#REF!</v>
      </c>
    </row>
    <row r="29" spans="2:18" s="8" customFormat="1" ht="8.25">
      <c r="C29" s="9"/>
      <c r="D29" s="9"/>
      <c r="E29" s="25"/>
      <c r="F29" s="25"/>
      <c r="G29" s="25"/>
      <c r="I29" s="11"/>
      <c r="J29" s="11"/>
      <c r="K29" s="11"/>
      <c r="L29" s="9"/>
      <c r="M29" s="12"/>
      <c r="N29" s="12"/>
      <c r="Q29" s="10"/>
    </row>
    <row r="30" spans="2:18">
      <c r="B30" s="259" t="s">
        <v>506</v>
      </c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18"/>
      <c r="P30" s="27" t="e">
        <f>VLOOKUP(#REF!,#REF!,8,FALSE)</f>
        <v>#REF!</v>
      </c>
      <c r="Q30" s="27"/>
      <c r="R30" s="27" t="e">
        <f>VLOOKUP(#REF!,#REF!,6,FALSE)</f>
        <v>#REF!</v>
      </c>
    </row>
    <row r="31" spans="2:18" s="13" customFormat="1" ht="8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8"/>
      <c r="P31" s="30"/>
      <c r="Q31" s="30"/>
      <c r="R31" s="14"/>
    </row>
    <row r="32" spans="2:18">
      <c r="B32" s="15"/>
      <c r="C32" s="7" t="s">
        <v>20</v>
      </c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18"/>
      <c r="P32" s="27" t="e">
        <f>VLOOKUP(#REF!,#REF!,12,FALSE)</f>
        <v>#REF!</v>
      </c>
      <c r="Q32" s="27"/>
      <c r="R32" s="27" t="e">
        <f>VLOOKUP(#REF!,#REF!,10,FALSE)</f>
        <v>#REF!</v>
      </c>
    </row>
    <row r="33" spans="2:18" s="8" customFormat="1" ht="8.25">
      <c r="C33" s="9"/>
      <c r="D33" s="25"/>
      <c r="E33" s="25"/>
      <c r="F33" s="25"/>
      <c r="G33" s="25"/>
      <c r="Q33" s="10"/>
    </row>
    <row r="34" spans="2:18">
      <c r="B34" s="18"/>
      <c r="C34" s="7" t="s">
        <v>21</v>
      </c>
      <c r="D34" s="299"/>
      <c r="E34" s="299"/>
      <c r="F34" s="299"/>
      <c r="G34" s="299"/>
      <c r="H34" s="299"/>
      <c r="I34" s="299"/>
      <c r="J34" s="299"/>
      <c r="K34" s="299"/>
      <c r="L34" s="7" t="s">
        <v>16</v>
      </c>
      <c r="M34" s="300"/>
      <c r="N34" s="300"/>
      <c r="O34" s="18"/>
      <c r="P34" s="33" t="e">
        <f>VLOOKUP(município,#REF!,2,FALSE)</f>
        <v>#REF!</v>
      </c>
    </row>
    <row r="35" spans="2:18" s="8" customFormat="1" ht="8.25">
      <c r="C35" s="9"/>
      <c r="D35" s="9"/>
      <c r="E35" s="25"/>
      <c r="F35" s="25"/>
      <c r="G35" s="25"/>
      <c r="I35" s="11"/>
      <c r="J35" s="11"/>
      <c r="K35" s="11"/>
      <c r="L35" s="9"/>
      <c r="M35" s="12"/>
      <c r="N35" s="12"/>
      <c r="Q35" s="10"/>
    </row>
    <row r="36" spans="2:18">
      <c r="B36" s="259" t="s">
        <v>507</v>
      </c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18"/>
      <c r="P36" s="27" t="e">
        <f>VLOOKUP(#REF!,#REF!,8,FALSE)</f>
        <v>#REF!</v>
      </c>
      <c r="Q36" s="27"/>
      <c r="R36" s="27" t="e">
        <f>VLOOKUP(#REF!,#REF!,6,FALSE)</f>
        <v>#REF!</v>
      </c>
    </row>
    <row r="37" spans="2:18" s="13" customFormat="1" ht="8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8"/>
      <c r="P37" s="30"/>
      <c r="Q37" s="30"/>
      <c r="R37" s="14"/>
    </row>
    <row r="38" spans="2:18">
      <c r="B38" s="15"/>
      <c r="C38" s="7" t="s">
        <v>20</v>
      </c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18"/>
      <c r="P38" s="27" t="e">
        <f>VLOOKUP(#REF!,#REF!,12,FALSE)</f>
        <v>#REF!</v>
      </c>
      <c r="Q38" s="27"/>
      <c r="R38" s="27" t="e">
        <f>VLOOKUP(#REF!,#REF!,10,FALSE)</f>
        <v>#REF!</v>
      </c>
    </row>
    <row r="39" spans="2:18" s="8" customFormat="1" ht="8.25">
      <c r="C39" s="9"/>
      <c r="D39" s="25"/>
      <c r="E39" s="25"/>
      <c r="F39" s="25"/>
      <c r="G39" s="25"/>
      <c r="Q39" s="10"/>
    </row>
    <row r="40" spans="2:18">
      <c r="B40" s="18"/>
      <c r="C40" s="7" t="s">
        <v>21</v>
      </c>
      <c r="D40" s="299"/>
      <c r="E40" s="299"/>
      <c r="F40" s="299"/>
      <c r="G40" s="299"/>
      <c r="H40" s="299"/>
      <c r="I40" s="299"/>
      <c r="J40" s="299"/>
      <c r="K40" s="299"/>
      <c r="L40" s="7" t="s">
        <v>16</v>
      </c>
      <c r="M40" s="300"/>
      <c r="N40" s="300"/>
      <c r="O40" s="18"/>
      <c r="P40" s="33" t="e">
        <f>VLOOKUP(município,#REF!,2,FALSE)</f>
        <v>#REF!</v>
      </c>
    </row>
    <row r="41" spans="2:18" s="8" customFormat="1" ht="8.25">
      <c r="C41" s="9"/>
      <c r="D41" s="9"/>
      <c r="E41" s="25"/>
      <c r="F41" s="25"/>
      <c r="G41" s="25"/>
      <c r="I41" s="11"/>
      <c r="J41" s="11"/>
      <c r="K41" s="11"/>
      <c r="L41" s="9"/>
      <c r="M41" s="12"/>
      <c r="N41" s="12"/>
      <c r="Q41" s="10"/>
    </row>
  </sheetData>
  <mergeCells count="21">
    <mergeCell ref="D38:N38"/>
    <mergeCell ref="D40:K40"/>
    <mergeCell ref="M40:N40"/>
    <mergeCell ref="D14:N14"/>
    <mergeCell ref="D16:K16"/>
    <mergeCell ref="M16:N16"/>
    <mergeCell ref="D20:N20"/>
    <mergeCell ref="D22:K22"/>
    <mergeCell ref="M22:N22"/>
    <mergeCell ref="D32:N32"/>
    <mergeCell ref="D34:K34"/>
    <mergeCell ref="M34:N34"/>
    <mergeCell ref="D26:N26"/>
    <mergeCell ref="D28:K28"/>
    <mergeCell ref="M28:N28"/>
    <mergeCell ref="D8:N8"/>
    <mergeCell ref="D10:K10"/>
    <mergeCell ref="M10:N10"/>
    <mergeCell ref="B2:M2"/>
    <mergeCell ref="B4:N4"/>
    <mergeCell ref="B3:N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Tabelas!$E$2:$E$13</xm:f>
          </x14:formula1>
          <xm:sqref>D8:N8 D14:N14 D20:N20 D26:N26 D32:N32 D38:N38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I157"/>
  <sheetViews>
    <sheetView view="pageBreakPreview" zoomScaleNormal="100" zoomScaleSheetLayoutView="100" workbookViewId="0">
      <selection activeCell="E21" sqref="E21"/>
    </sheetView>
  </sheetViews>
  <sheetFormatPr defaultRowHeight="15.75"/>
  <cols>
    <col min="2" max="2" width="8.85546875" style="131" customWidth="1"/>
    <col min="3" max="3" width="48.42578125" style="132" customWidth="1"/>
    <col min="4" max="5" width="10.5703125" style="51" customWidth="1"/>
    <col min="6" max="6" width="10.5703125" customWidth="1"/>
    <col min="7" max="7" width="10.5703125" style="133" customWidth="1"/>
  </cols>
  <sheetData>
    <row r="1" spans="2:9" ht="51" customHeight="1">
      <c r="B1" s="350" t="s">
        <v>22</v>
      </c>
      <c r="C1" s="350"/>
      <c r="D1" s="350"/>
      <c r="E1" s="350"/>
      <c r="F1" s="350"/>
      <c r="G1" s="350"/>
      <c r="H1" s="35"/>
      <c r="I1" s="35"/>
    </row>
    <row r="2" spans="2:9">
      <c r="B2" s="36"/>
      <c r="C2" s="37"/>
      <c r="D2" s="38"/>
      <c r="E2" s="39"/>
      <c r="F2" s="40"/>
      <c r="G2" s="41"/>
      <c r="H2" s="35"/>
      <c r="I2" s="35"/>
    </row>
    <row r="3" spans="2:9">
      <c r="B3" s="42" t="s">
        <v>23</v>
      </c>
      <c r="C3" s="43" t="s">
        <v>24</v>
      </c>
      <c r="D3" s="44"/>
      <c r="E3" s="45"/>
      <c r="F3" s="46"/>
      <c r="G3" s="47"/>
      <c r="H3" s="35"/>
      <c r="I3" s="35"/>
    </row>
    <row r="4" spans="2:9">
      <c r="B4" s="36"/>
      <c r="C4" s="37"/>
      <c r="D4" s="38"/>
      <c r="E4" s="48"/>
      <c r="F4" s="49"/>
      <c r="G4" s="50"/>
      <c r="H4" s="35"/>
      <c r="I4" s="35"/>
    </row>
    <row r="5" spans="2:9" s="51" customFormat="1" ht="15">
      <c r="B5" s="331" t="s">
        <v>25</v>
      </c>
      <c r="C5" s="333" t="s">
        <v>26</v>
      </c>
      <c r="D5" s="335" t="s">
        <v>27</v>
      </c>
      <c r="E5" s="336"/>
      <c r="F5" s="335" t="s">
        <v>28</v>
      </c>
      <c r="G5" s="336"/>
      <c r="H5" s="35"/>
      <c r="I5" s="35"/>
    </row>
    <row r="6" spans="2:9" s="51" customFormat="1" ht="15">
      <c r="B6" s="332"/>
      <c r="C6" s="334"/>
      <c r="D6" s="52" t="s">
        <v>29</v>
      </c>
      <c r="E6" s="53" t="s">
        <v>30</v>
      </c>
      <c r="F6" s="52" t="s">
        <v>31</v>
      </c>
      <c r="G6" s="53" t="s">
        <v>32</v>
      </c>
      <c r="H6" s="35"/>
      <c r="I6" s="35"/>
    </row>
    <row r="7" spans="2:9" ht="30">
      <c r="B7" s="54" t="s">
        <v>33</v>
      </c>
      <c r="C7" s="55" t="s">
        <v>34</v>
      </c>
      <c r="D7" s="56"/>
      <c r="E7" s="57">
        <v>2.5</v>
      </c>
      <c r="F7" s="58"/>
      <c r="G7" s="315">
        <f>IF(D3="ü",E7,IF(F8="ü",D8,IF(F9="ü",D9,IF(F10="ü",D10,0))))</f>
        <v>0</v>
      </c>
      <c r="H7" s="35"/>
      <c r="I7" s="35"/>
    </row>
    <row r="8" spans="2:9" ht="15">
      <c r="B8" s="59" t="s">
        <v>35</v>
      </c>
      <c r="C8" s="60" t="s">
        <v>36</v>
      </c>
      <c r="D8" s="61">
        <v>2.5</v>
      </c>
      <c r="E8" s="62"/>
      <c r="F8" s="44"/>
      <c r="G8" s="316"/>
      <c r="H8" s="35"/>
      <c r="I8" s="63"/>
    </row>
    <row r="9" spans="2:9" ht="15">
      <c r="B9" s="64" t="s">
        <v>37</v>
      </c>
      <c r="C9" s="65" t="s">
        <v>38</v>
      </c>
      <c r="D9" s="61">
        <v>1.5</v>
      </c>
      <c r="E9" s="62"/>
      <c r="F9" s="44"/>
      <c r="G9" s="316"/>
      <c r="H9" s="35"/>
      <c r="I9" s="35"/>
    </row>
    <row r="10" spans="2:9" ht="15">
      <c r="B10" s="64" t="s">
        <v>39</v>
      </c>
      <c r="C10" s="65" t="s">
        <v>40</v>
      </c>
      <c r="D10" s="66">
        <v>1</v>
      </c>
      <c r="E10" s="67"/>
      <c r="F10" s="44"/>
      <c r="G10" s="317"/>
      <c r="H10" s="35"/>
      <c r="I10" s="35"/>
    </row>
    <row r="11" spans="2:9" ht="15">
      <c r="B11" s="54" t="s">
        <v>41</v>
      </c>
      <c r="C11" s="55" t="s">
        <v>42</v>
      </c>
      <c r="D11" s="56"/>
      <c r="E11" s="57">
        <v>2.5</v>
      </c>
      <c r="F11" s="58"/>
      <c r="G11" s="315">
        <f>IF(D3="ü",E11,IF(F12="ü",D12,IF(F13="ü",D13,0)))</f>
        <v>0</v>
      </c>
      <c r="H11" s="35"/>
      <c r="I11" s="35"/>
    </row>
    <row r="12" spans="2:9" ht="15">
      <c r="B12" s="68" t="s">
        <v>35</v>
      </c>
      <c r="C12" s="69" t="s">
        <v>43</v>
      </c>
      <c r="D12" s="61">
        <v>2.5</v>
      </c>
      <c r="E12" s="62"/>
      <c r="F12" s="44"/>
      <c r="G12" s="316"/>
      <c r="H12" s="35"/>
      <c r="I12" s="35"/>
    </row>
    <row r="13" spans="2:9" ht="15">
      <c r="B13" s="59" t="s">
        <v>37</v>
      </c>
      <c r="C13" s="60" t="s">
        <v>44</v>
      </c>
      <c r="D13" s="66">
        <v>1.5</v>
      </c>
      <c r="E13" s="67"/>
      <c r="F13" s="44"/>
      <c r="G13" s="317"/>
      <c r="H13" s="35"/>
      <c r="I13" s="35"/>
    </row>
    <row r="14" spans="2:9" ht="15">
      <c r="B14" s="54" t="s">
        <v>45</v>
      </c>
      <c r="C14" s="55" t="s">
        <v>46</v>
      </c>
      <c r="D14" s="56"/>
      <c r="E14" s="57">
        <v>2</v>
      </c>
      <c r="F14" s="58"/>
      <c r="G14" s="315">
        <f>SUM(IF(F15="ü",D15,0),IF(F16="ü",D16,0))</f>
        <v>0</v>
      </c>
      <c r="H14" s="70"/>
      <c r="I14" s="70"/>
    </row>
    <row r="15" spans="2:9" ht="25.5">
      <c r="B15" s="68" t="s">
        <v>35</v>
      </c>
      <c r="C15" s="69" t="s">
        <v>47</v>
      </c>
      <c r="D15" s="61">
        <v>1.5</v>
      </c>
      <c r="E15" s="62"/>
      <c r="F15" s="44"/>
      <c r="G15" s="316"/>
      <c r="H15" s="70"/>
      <c r="I15" s="70"/>
    </row>
    <row r="16" spans="2:9" ht="25.5">
      <c r="B16" s="71" t="s">
        <v>37</v>
      </c>
      <c r="C16" s="72" t="s">
        <v>48</v>
      </c>
      <c r="D16" s="66">
        <v>0.5</v>
      </c>
      <c r="E16" s="67"/>
      <c r="F16" s="44"/>
      <c r="G16" s="317"/>
      <c r="H16" s="70"/>
      <c r="I16" s="70"/>
    </row>
    <row r="17" spans="2:7" ht="15">
      <c r="B17" s="54" t="s">
        <v>49</v>
      </c>
      <c r="C17" s="55" t="s">
        <v>50</v>
      </c>
      <c r="D17" s="56"/>
      <c r="E17" s="57">
        <v>2</v>
      </c>
      <c r="F17" s="58"/>
      <c r="G17" s="315">
        <f>IF(F18="ü",D18,IF(F19="ü",D19,0))</f>
        <v>0</v>
      </c>
    </row>
    <row r="18" spans="2:7" ht="51">
      <c r="B18" s="59" t="s">
        <v>35</v>
      </c>
      <c r="C18" s="60" t="s">
        <v>51</v>
      </c>
      <c r="D18" s="61">
        <v>2</v>
      </c>
      <c r="E18" s="62"/>
      <c r="F18" s="44"/>
      <c r="G18" s="316"/>
    </row>
    <row r="19" spans="2:7" ht="51">
      <c r="B19" s="71" t="s">
        <v>37</v>
      </c>
      <c r="C19" s="72" t="s">
        <v>52</v>
      </c>
      <c r="D19" s="66">
        <v>1</v>
      </c>
      <c r="E19" s="67"/>
      <c r="F19" s="44"/>
      <c r="G19" s="317"/>
    </row>
    <row r="20" spans="2:7" ht="15">
      <c r="B20" s="54" t="s">
        <v>53</v>
      </c>
      <c r="C20" s="55" t="s">
        <v>54</v>
      </c>
      <c r="D20" s="56"/>
      <c r="E20" s="57">
        <v>1</v>
      </c>
      <c r="F20" s="58"/>
      <c r="G20" s="315">
        <f>SUM(IF(F21="ü",D21,0),IF(F22="ü",D22,0))</f>
        <v>0</v>
      </c>
    </row>
    <row r="21" spans="2:7" ht="38.25">
      <c r="B21" s="68" t="s">
        <v>35</v>
      </c>
      <c r="C21" s="69" t="s">
        <v>55</v>
      </c>
      <c r="D21" s="61">
        <v>0.5</v>
      </c>
      <c r="E21" s="62"/>
      <c r="F21" s="44"/>
      <c r="G21" s="316"/>
    </row>
    <row r="22" spans="2:7" ht="15">
      <c r="B22" s="71" t="s">
        <v>37</v>
      </c>
      <c r="C22" s="72" t="s">
        <v>56</v>
      </c>
      <c r="D22" s="66">
        <v>0.5</v>
      </c>
      <c r="E22" s="67"/>
      <c r="F22" s="44"/>
      <c r="G22" s="317"/>
    </row>
    <row r="23" spans="2:7" ht="15">
      <c r="B23" s="36"/>
      <c r="C23" s="73" t="s">
        <v>57</v>
      </c>
      <c r="D23" s="346">
        <v>10</v>
      </c>
      <c r="E23" s="347"/>
      <c r="F23" s="348">
        <f>SUM(G7:G22)</f>
        <v>0</v>
      </c>
      <c r="G23" s="349"/>
    </row>
    <row r="24" spans="2:7" ht="15">
      <c r="B24" s="36"/>
      <c r="C24" s="73"/>
      <c r="D24" s="74"/>
      <c r="E24" s="74"/>
      <c r="F24" s="75"/>
      <c r="G24" s="75"/>
    </row>
    <row r="25" spans="2:7">
      <c r="B25" s="36"/>
      <c r="C25" s="37"/>
      <c r="D25" s="38"/>
      <c r="E25" s="39"/>
      <c r="F25" s="40"/>
      <c r="G25" s="41"/>
    </row>
    <row r="26" spans="2:7" ht="15">
      <c r="B26" s="331" t="s">
        <v>58</v>
      </c>
      <c r="C26" s="333" t="s">
        <v>59</v>
      </c>
      <c r="D26" s="335" t="s">
        <v>27</v>
      </c>
      <c r="E26" s="336"/>
      <c r="F26" s="337" t="s">
        <v>28</v>
      </c>
      <c r="G26" s="338"/>
    </row>
    <row r="27" spans="2:7" ht="15">
      <c r="B27" s="332"/>
      <c r="C27" s="334"/>
      <c r="D27" s="52" t="s">
        <v>29</v>
      </c>
      <c r="E27" s="53" t="s">
        <v>30</v>
      </c>
      <c r="F27" s="52" t="s">
        <v>31</v>
      </c>
      <c r="G27" s="53" t="s">
        <v>32</v>
      </c>
    </row>
    <row r="28" spans="2:7" ht="15">
      <c r="B28" s="54" t="s">
        <v>60</v>
      </c>
      <c r="C28" s="55" t="s">
        <v>61</v>
      </c>
      <c r="D28" s="76"/>
      <c r="E28" s="77">
        <f>SUM(D29:D31)</f>
        <v>2</v>
      </c>
      <c r="F28" s="58"/>
      <c r="G28" s="315">
        <f>SUM(IF(F29="ü",D29,0),IF(F30="ü",D30,0),IF(F31="ü",D31,0))</f>
        <v>0</v>
      </c>
    </row>
    <row r="29" spans="2:7" ht="38.25">
      <c r="B29" s="59" t="s">
        <v>35</v>
      </c>
      <c r="C29" s="69" t="s">
        <v>62</v>
      </c>
      <c r="D29" s="78">
        <v>1</v>
      </c>
      <c r="E29" s="79"/>
      <c r="F29" s="44"/>
      <c r="G29" s="316"/>
    </row>
    <row r="30" spans="2:7" ht="25.5">
      <c r="B30" s="59" t="s">
        <v>37</v>
      </c>
      <c r="C30" s="60" t="s">
        <v>63</v>
      </c>
      <c r="D30" s="80">
        <v>0.5</v>
      </c>
      <c r="E30" s="79"/>
      <c r="F30" s="44"/>
      <c r="G30" s="316"/>
    </row>
    <row r="31" spans="2:7" ht="38.25">
      <c r="B31" s="64" t="s">
        <v>39</v>
      </c>
      <c r="C31" s="65" t="s">
        <v>64</v>
      </c>
      <c r="D31" s="81">
        <v>0.5</v>
      </c>
      <c r="E31" s="82"/>
      <c r="F31" s="44"/>
      <c r="G31" s="317"/>
    </row>
    <row r="32" spans="2:7" ht="15" customHeight="1">
      <c r="B32" s="54" t="s">
        <v>65</v>
      </c>
      <c r="C32" s="55" t="s">
        <v>66</v>
      </c>
      <c r="D32" s="76"/>
      <c r="E32" s="77">
        <v>2</v>
      </c>
      <c r="F32" s="58"/>
      <c r="G32" s="315">
        <f>IF(F33="ü",D33,IF(F34="ü",D34,0))</f>
        <v>0</v>
      </c>
    </row>
    <row r="33" spans="2:8" ht="15" customHeight="1">
      <c r="B33" s="59" t="s">
        <v>35</v>
      </c>
      <c r="C33" s="60" t="s">
        <v>67</v>
      </c>
      <c r="D33" s="80">
        <v>2</v>
      </c>
      <c r="E33" s="79"/>
      <c r="F33" s="44"/>
      <c r="G33" s="316"/>
    </row>
    <row r="34" spans="2:8" ht="15" customHeight="1">
      <c r="B34" s="64" t="s">
        <v>37</v>
      </c>
      <c r="C34" s="65" t="s">
        <v>68</v>
      </c>
      <c r="D34" s="81">
        <v>0.5</v>
      </c>
      <c r="E34" s="82"/>
      <c r="F34" s="44"/>
      <c r="G34" s="316"/>
      <c r="H34" s="70"/>
    </row>
    <row r="35" spans="2:8" ht="15">
      <c r="B35" s="54" t="s">
        <v>69</v>
      </c>
      <c r="C35" s="55" t="s">
        <v>70</v>
      </c>
      <c r="D35" s="76"/>
      <c r="E35" s="77">
        <v>2</v>
      </c>
      <c r="F35" s="58"/>
      <c r="G35" s="315">
        <f>SUM(IF(F36="ü",D36,0),IF(F37="ü",D37,0),IF(F38="ü",D38,0))</f>
        <v>0</v>
      </c>
      <c r="H35" s="70"/>
    </row>
    <row r="36" spans="2:8" ht="38.25">
      <c r="B36" s="59" t="s">
        <v>35</v>
      </c>
      <c r="C36" s="69" t="s">
        <v>71</v>
      </c>
      <c r="D36" s="78">
        <v>1</v>
      </c>
      <c r="E36" s="79"/>
      <c r="F36" s="44"/>
      <c r="G36" s="316"/>
      <c r="H36" s="70"/>
    </row>
    <row r="37" spans="2:8" ht="15">
      <c r="B37" s="59" t="s">
        <v>37</v>
      </c>
      <c r="C37" s="60" t="s">
        <v>72</v>
      </c>
      <c r="D37" s="80">
        <v>0.5</v>
      </c>
      <c r="E37" s="79"/>
      <c r="F37" s="44"/>
      <c r="G37" s="316"/>
      <c r="H37" s="70"/>
    </row>
    <row r="38" spans="2:8" ht="15">
      <c r="B38" s="64" t="s">
        <v>39</v>
      </c>
      <c r="C38" s="65" t="s">
        <v>73</v>
      </c>
      <c r="D38" s="81">
        <v>0.5</v>
      </c>
      <c r="E38" s="82"/>
      <c r="F38" s="44"/>
      <c r="G38" s="317"/>
      <c r="H38" s="70"/>
    </row>
    <row r="39" spans="2:8" ht="15">
      <c r="B39" s="54" t="s">
        <v>74</v>
      </c>
      <c r="C39" s="55" t="s">
        <v>75</v>
      </c>
      <c r="D39" s="76"/>
      <c r="E39" s="77">
        <v>1.5</v>
      </c>
      <c r="F39" s="58"/>
      <c r="G39" s="315">
        <f>IF(F40="ü",D40,IF(F41="ü",D41,0))</f>
        <v>0</v>
      </c>
      <c r="H39" s="70"/>
    </row>
    <row r="40" spans="2:8" ht="25.5">
      <c r="B40" s="59" t="s">
        <v>35</v>
      </c>
      <c r="C40" s="60" t="s">
        <v>76</v>
      </c>
      <c r="D40" s="80">
        <v>1.5</v>
      </c>
      <c r="E40" s="79"/>
      <c r="F40" s="44"/>
      <c r="G40" s="316"/>
      <c r="H40" s="70"/>
    </row>
    <row r="41" spans="2:8" ht="15">
      <c r="B41" s="64" t="s">
        <v>37</v>
      </c>
      <c r="C41" s="65" t="s">
        <v>77</v>
      </c>
      <c r="D41" s="81">
        <v>0.75</v>
      </c>
      <c r="E41" s="82"/>
      <c r="F41" s="44"/>
      <c r="G41" s="317"/>
      <c r="H41" s="70"/>
    </row>
    <row r="42" spans="2:8" ht="30">
      <c r="B42" s="54" t="s">
        <v>78</v>
      </c>
      <c r="C42" s="55" t="s">
        <v>79</v>
      </c>
      <c r="D42" s="76"/>
      <c r="E42" s="77">
        <v>1.5</v>
      </c>
      <c r="F42" s="58"/>
      <c r="G42" s="315">
        <f>IF(F43="ü",D43,IF(F44="ü",D44,IF(F45="ü",D45,0)))</f>
        <v>0</v>
      </c>
      <c r="H42" s="70"/>
    </row>
    <row r="43" spans="2:8" ht="15">
      <c r="B43" s="68" t="s">
        <v>35</v>
      </c>
      <c r="C43" s="69" t="s">
        <v>80</v>
      </c>
      <c r="D43" s="78">
        <v>1.5</v>
      </c>
      <c r="E43" s="83"/>
      <c r="F43" s="44"/>
      <c r="G43" s="316"/>
      <c r="H43" s="70"/>
    </row>
    <row r="44" spans="2:8" ht="15">
      <c r="B44" s="59" t="s">
        <v>37</v>
      </c>
      <c r="C44" s="60" t="s">
        <v>81</v>
      </c>
      <c r="D44" s="80">
        <v>1</v>
      </c>
      <c r="E44" s="79"/>
      <c r="F44" s="44"/>
      <c r="G44" s="316"/>
      <c r="H44" s="70"/>
    </row>
    <row r="45" spans="2:8" ht="15">
      <c r="B45" s="64" t="s">
        <v>39</v>
      </c>
      <c r="C45" s="65" t="s">
        <v>82</v>
      </c>
      <c r="D45" s="81">
        <v>0.5</v>
      </c>
      <c r="E45" s="82"/>
      <c r="F45" s="44"/>
      <c r="G45" s="317"/>
      <c r="H45" s="70"/>
    </row>
    <row r="46" spans="2:8" ht="30">
      <c r="B46" s="54" t="s">
        <v>83</v>
      </c>
      <c r="C46" s="55" t="s">
        <v>84</v>
      </c>
      <c r="D46" s="76"/>
      <c r="E46" s="77">
        <v>1</v>
      </c>
      <c r="F46" s="58"/>
      <c r="G46" s="322">
        <f>IF(F47="ü",D47,0)</f>
        <v>0</v>
      </c>
      <c r="H46" s="70"/>
    </row>
    <row r="47" spans="2:8" ht="38.25">
      <c r="B47" s="84" t="s">
        <v>35</v>
      </c>
      <c r="C47" s="85" t="s">
        <v>85</v>
      </c>
      <c r="D47" s="86">
        <v>1</v>
      </c>
      <c r="E47" s="87"/>
      <c r="F47" s="44"/>
      <c r="G47" s="323"/>
      <c r="H47" s="70"/>
    </row>
    <row r="48" spans="2:8" ht="15">
      <c r="B48" s="36"/>
      <c r="C48" s="73" t="s">
        <v>57</v>
      </c>
      <c r="D48" s="342">
        <v>10</v>
      </c>
      <c r="E48" s="343"/>
      <c r="F48" s="344">
        <f>SUM(G28:G47)</f>
        <v>0</v>
      </c>
      <c r="G48" s="345"/>
      <c r="H48" s="70"/>
    </row>
    <row r="49" spans="2:8">
      <c r="B49" s="88"/>
      <c r="C49" s="89"/>
      <c r="D49" s="74"/>
      <c r="E49" s="74"/>
      <c r="F49" s="90"/>
      <c r="G49" s="41"/>
      <c r="H49" s="70"/>
    </row>
    <row r="50" spans="2:8">
      <c r="B50" s="88"/>
      <c r="C50" s="89"/>
      <c r="D50" s="74"/>
      <c r="E50" s="74"/>
      <c r="F50" s="90"/>
      <c r="G50" s="41"/>
      <c r="H50" s="70"/>
    </row>
    <row r="51" spans="2:8" ht="15">
      <c r="B51" s="331" t="s">
        <v>86</v>
      </c>
      <c r="C51" s="333" t="s">
        <v>87</v>
      </c>
      <c r="D51" s="335" t="s">
        <v>27</v>
      </c>
      <c r="E51" s="336"/>
      <c r="F51" s="335" t="s">
        <v>28</v>
      </c>
      <c r="G51" s="336"/>
      <c r="H51" s="70"/>
    </row>
    <row r="52" spans="2:8" ht="15">
      <c r="B52" s="332"/>
      <c r="C52" s="334"/>
      <c r="D52" s="52" t="s">
        <v>29</v>
      </c>
      <c r="E52" s="53" t="s">
        <v>30</v>
      </c>
      <c r="F52" s="52" t="s">
        <v>31</v>
      </c>
      <c r="G52" s="53" t="s">
        <v>32</v>
      </c>
      <c r="H52" s="70"/>
    </row>
    <row r="53" spans="2:8" ht="15">
      <c r="B53" s="91" t="s">
        <v>88</v>
      </c>
      <c r="C53" s="92" t="s">
        <v>89</v>
      </c>
      <c r="D53" s="93"/>
      <c r="E53" s="94">
        <v>6</v>
      </c>
      <c r="F53" s="329">
        <f>SUM(G54:G66)</f>
        <v>0</v>
      </c>
      <c r="G53" s="330"/>
      <c r="H53" s="70"/>
    </row>
    <row r="54" spans="2:8" ht="15">
      <c r="B54" s="54" t="s">
        <v>90</v>
      </c>
      <c r="C54" s="55" t="s">
        <v>91</v>
      </c>
      <c r="D54" s="76"/>
      <c r="E54" s="77">
        <v>1.5</v>
      </c>
      <c r="F54" s="58"/>
      <c r="G54" s="322">
        <f>IF(F55="ü",D55,0)</f>
        <v>0</v>
      </c>
      <c r="H54" s="70"/>
    </row>
    <row r="55" spans="2:8" ht="25.5">
      <c r="B55" s="95" t="s">
        <v>35</v>
      </c>
      <c r="C55" s="89" t="s">
        <v>92</v>
      </c>
      <c r="D55" s="96">
        <v>1.5</v>
      </c>
      <c r="E55" s="97"/>
      <c r="F55" s="44"/>
      <c r="G55" s="323"/>
      <c r="H55" s="70"/>
    </row>
    <row r="56" spans="2:8" ht="15">
      <c r="B56" s="54" t="s">
        <v>93</v>
      </c>
      <c r="C56" s="55" t="s">
        <v>94</v>
      </c>
      <c r="D56" s="76"/>
      <c r="E56" s="77">
        <v>1.5</v>
      </c>
      <c r="F56" s="58"/>
      <c r="G56" s="315">
        <f>IF(F57="ü",D57,IF(F58="ü",D58,0))</f>
        <v>0</v>
      </c>
      <c r="H56" s="70"/>
    </row>
    <row r="57" spans="2:8" ht="15">
      <c r="B57" s="68" t="s">
        <v>35</v>
      </c>
      <c r="C57" s="60" t="s">
        <v>95</v>
      </c>
      <c r="D57" s="80">
        <v>1.5</v>
      </c>
      <c r="E57" s="79"/>
      <c r="F57" s="44"/>
      <c r="G57" s="316"/>
      <c r="H57" s="70"/>
    </row>
    <row r="58" spans="2:8" ht="15">
      <c r="B58" s="64" t="s">
        <v>37</v>
      </c>
      <c r="C58" s="65" t="s">
        <v>96</v>
      </c>
      <c r="D58" s="81">
        <v>1</v>
      </c>
      <c r="E58" s="82"/>
      <c r="F58" s="44"/>
      <c r="G58" s="317"/>
      <c r="H58" s="70"/>
    </row>
    <row r="59" spans="2:8" ht="15">
      <c r="B59" s="54" t="s">
        <v>97</v>
      </c>
      <c r="C59" s="55" t="s">
        <v>98</v>
      </c>
      <c r="D59" s="76"/>
      <c r="E59" s="77">
        <v>1</v>
      </c>
      <c r="F59" s="58"/>
      <c r="G59" s="315">
        <f>IF(F60="ü",D60,IF(F61="ü",D61,0))</f>
        <v>0</v>
      </c>
      <c r="H59" s="70"/>
    </row>
    <row r="60" spans="2:8" ht="25.5">
      <c r="B60" s="68" t="s">
        <v>35</v>
      </c>
      <c r="C60" s="98" t="s">
        <v>99</v>
      </c>
      <c r="D60" s="80">
        <v>1</v>
      </c>
      <c r="E60" s="79"/>
      <c r="F60" s="44"/>
      <c r="G60" s="316"/>
      <c r="H60" s="70"/>
    </row>
    <row r="61" spans="2:8" ht="25.5">
      <c r="B61" s="64" t="s">
        <v>37</v>
      </c>
      <c r="C61" s="99" t="s">
        <v>100</v>
      </c>
      <c r="D61" s="81">
        <v>0.5</v>
      </c>
      <c r="E61" s="82"/>
      <c r="F61" s="44"/>
      <c r="G61" s="317"/>
      <c r="H61" s="70"/>
    </row>
    <row r="62" spans="2:8" ht="30">
      <c r="B62" s="54" t="s">
        <v>101</v>
      </c>
      <c r="C62" s="55" t="s">
        <v>102</v>
      </c>
      <c r="D62" s="76"/>
      <c r="E62" s="77">
        <v>1</v>
      </c>
      <c r="F62" s="58"/>
      <c r="G62" s="322">
        <f>IF(F63="ü",D63,0)</f>
        <v>0</v>
      </c>
      <c r="H62" s="70"/>
    </row>
    <row r="63" spans="2:8" ht="15">
      <c r="B63" s="95" t="s">
        <v>35</v>
      </c>
      <c r="C63" s="89" t="s">
        <v>103</v>
      </c>
      <c r="D63" s="96">
        <v>1</v>
      </c>
      <c r="E63" s="97"/>
      <c r="F63" s="44"/>
      <c r="G63" s="323"/>
      <c r="H63" s="70"/>
    </row>
    <row r="64" spans="2:8" ht="15">
      <c r="B64" s="54" t="s">
        <v>104</v>
      </c>
      <c r="C64" s="55" t="s">
        <v>105</v>
      </c>
      <c r="D64" s="76"/>
      <c r="E64" s="77">
        <v>1</v>
      </c>
      <c r="F64" s="58"/>
      <c r="G64" s="315" t="str">
        <f>IF(F65="ü",D65,IF(F66="ü",D66,""))</f>
        <v/>
      </c>
      <c r="H64" s="70"/>
    </row>
    <row r="65" spans="2:8" ht="15">
      <c r="B65" s="59" t="s">
        <v>35</v>
      </c>
      <c r="C65" s="60" t="s">
        <v>106</v>
      </c>
      <c r="D65" s="80">
        <v>1</v>
      </c>
      <c r="E65" s="79"/>
      <c r="F65" s="44"/>
      <c r="G65" s="316"/>
      <c r="H65" s="70"/>
    </row>
    <row r="66" spans="2:8" ht="15">
      <c r="B66" s="64" t="s">
        <v>37</v>
      </c>
      <c r="C66" s="65" t="s">
        <v>107</v>
      </c>
      <c r="D66" s="81">
        <v>0.5</v>
      </c>
      <c r="E66" s="82"/>
      <c r="F66" s="44"/>
      <c r="G66" s="317"/>
    </row>
    <row r="67" spans="2:8" ht="15.75" customHeight="1">
      <c r="B67" s="91" t="s">
        <v>108</v>
      </c>
      <c r="C67" s="92" t="s">
        <v>109</v>
      </c>
      <c r="D67" s="93"/>
      <c r="E67" s="94">
        <v>8</v>
      </c>
      <c r="F67" s="329">
        <f>SUM(G68:G86)</f>
        <v>0</v>
      </c>
      <c r="G67" s="330"/>
    </row>
    <row r="68" spans="2:8" ht="15">
      <c r="B68" s="54" t="s">
        <v>110</v>
      </c>
      <c r="C68" s="55" t="s">
        <v>111</v>
      </c>
      <c r="D68" s="76"/>
      <c r="E68" s="77">
        <v>2</v>
      </c>
      <c r="F68" s="58"/>
      <c r="G68" s="322">
        <f>IF(F69="ü",D69,IF(F70="ü",D70,IF(F71="ü",D71,0)))+IF(F72="ü",D72,0)</f>
        <v>0</v>
      </c>
    </row>
    <row r="69" spans="2:8" ht="15">
      <c r="B69" s="68" t="s">
        <v>35</v>
      </c>
      <c r="C69" s="69" t="s">
        <v>112</v>
      </c>
      <c r="D69" s="78">
        <v>1.5</v>
      </c>
      <c r="E69" s="83"/>
      <c r="F69" s="44"/>
      <c r="G69" s="341"/>
    </row>
    <row r="70" spans="2:8" ht="15">
      <c r="B70" s="68" t="s">
        <v>37</v>
      </c>
      <c r="C70" s="69" t="s">
        <v>113</v>
      </c>
      <c r="D70" s="78">
        <v>1</v>
      </c>
      <c r="E70" s="83"/>
      <c r="F70" s="44"/>
      <c r="G70" s="341"/>
    </row>
    <row r="71" spans="2:8" ht="15">
      <c r="B71" s="59" t="s">
        <v>39</v>
      </c>
      <c r="C71" s="60" t="s">
        <v>114</v>
      </c>
      <c r="D71" s="78">
        <v>0.5</v>
      </c>
      <c r="E71" s="83"/>
      <c r="F71" s="44"/>
      <c r="G71" s="341"/>
    </row>
    <row r="72" spans="2:8" ht="15">
      <c r="B72" s="64" t="s">
        <v>115</v>
      </c>
      <c r="C72" s="65" t="s">
        <v>116</v>
      </c>
      <c r="D72" s="81">
        <v>0.5</v>
      </c>
      <c r="E72" s="82"/>
      <c r="F72" s="44"/>
      <c r="G72" s="323"/>
    </row>
    <row r="73" spans="2:8" ht="15">
      <c r="B73" s="54" t="s">
        <v>117</v>
      </c>
      <c r="C73" s="55" t="s">
        <v>118</v>
      </c>
      <c r="D73" s="76"/>
      <c r="E73" s="77">
        <v>2.5</v>
      </c>
      <c r="F73" s="58"/>
      <c r="G73" s="322">
        <f>IF(F74="ü",D74,IF(F75="ü",D75,IF(F76="ü",D76,IF(F77="ü",D77,0))))+IF(F78="ü",D78,0)+IF(F79="ü",D79,0)</f>
        <v>0</v>
      </c>
    </row>
    <row r="74" spans="2:8" ht="15">
      <c r="B74" s="68" t="s">
        <v>35</v>
      </c>
      <c r="C74" s="60" t="s">
        <v>119</v>
      </c>
      <c r="D74" s="78">
        <v>1.5</v>
      </c>
      <c r="E74" s="83"/>
      <c r="F74" s="44"/>
      <c r="G74" s="341"/>
    </row>
    <row r="75" spans="2:8" ht="15">
      <c r="B75" s="68" t="s">
        <v>37</v>
      </c>
      <c r="C75" s="60" t="s">
        <v>120</v>
      </c>
      <c r="D75" s="78">
        <v>1</v>
      </c>
      <c r="E75" s="83"/>
      <c r="F75" s="44"/>
      <c r="G75" s="341"/>
    </row>
    <row r="76" spans="2:8" ht="15">
      <c r="B76" s="59" t="s">
        <v>39</v>
      </c>
      <c r="C76" s="60" t="s">
        <v>121</v>
      </c>
      <c r="D76" s="80">
        <v>0.5</v>
      </c>
      <c r="E76" s="79"/>
      <c r="F76" s="44"/>
      <c r="G76" s="341"/>
    </row>
    <row r="77" spans="2:8" ht="15">
      <c r="B77" s="59" t="s">
        <v>115</v>
      </c>
      <c r="C77" s="60" t="s">
        <v>122</v>
      </c>
      <c r="D77" s="80">
        <v>0.5</v>
      </c>
      <c r="E77" s="79"/>
      <c r="F77" s="44"/>
      <c r="G77" s="341"/>
    </row>
    <row r="78" spans="2:8" ht="15">
      <c r="B78" s="64" t="s">
        <v>123</v>
      </c>
      <c r="C78" s="65" t="s">
        <v>124</v>
      </c>
      <c r="D78" s="81">
        <v>0.5</v>
      </c>
      <c r="E78" s="82"/>
      <c r="F78" s="44"/>
      <c r="G78" s="341"/>
    </row>
    <row r="79" spans="2:8" ht="25.5">
      <c r="B79" s="64" t="s">
        <v>125</v>
      </c>
      <c r="C79" s="65" t="s">
        <v>126</v>
      </c>
      <c r="D79" s="81">
        <v>0.5</v>
      </c>
      <c r="E79" s="82"/>
      <c r="F79" s="44"/>
      <c r="G79" s="323"/>
    </row>
    <row r="80" spans="2:8" ht="15">
      <c r="B80" s="54" t="s">
        <v>127</v>
      </c>
      <c r="C80" s="55" t="s">
        <v>128</v>
      </c>
      <c r="D80" s="76"/>
      <c r="E80" s="77">
        <v>1.5</v>
      </c>
      <c r="F80" s="58"/>
      <c r="G80" s="315">
        <f>IF(F81="ü",D81,IF(F82="ü",D82,0))+IF(F83="ü",D83,0)</f>
        <v>0</v>
      </c>
    </row>
    <row r="81" spans="2:8" ht="15">
      <c r="B81" s="68" t="s">
        <v>35</v>
      </c>
      <c r="C81" s="69" t="s">
        <v>129</v>
      </c>
      <c r="D81" s="78">
        <v>1</v>
      </c>
      <c r="E81" s="83"/>
      <c r="F81" s="44"/>
      <c r="G81" s="316"/>
    </row>
    <row r="82" spans="2:8" ht="38.25">
      <c r="B82" s="59" t="s">
        <v>37</v>
      </c>
      <c r="C82" s="60" t="s">
        <v>130</v>
      </c>
      <c r="D82" s="80">
        <v>0.5</v>
      </c>
      <c r="E82" s="79"/>
      <c r="F82" s="44"/>
      <c r="G82" s="316"/>
      <c r="H82" s="70"/>
    </row>
    <row r="83" spans="2:8" ht="25.5">
      <c r="B83" s="64" t="s">
        <v>39</v>
      </c>
      <c r="C83" s="65" t="s">
        <v>131</v>
      </c>
      <c r="D83" s="81">
        <v>0.5</v>
      </c>
      <c r="E83" s="82"/>
      <c r="F83" s="44"/>
      <c r="G83" s="317"/>
      <c r="H83" s="70"/>
    </row>
    <row r="84" spans="2:8" ht="15">
      <c r="B84" s="54" t="s">
        <v>132</v>
      </c>
      <c r="C84" s="55" t="s">
        <v>133</v>
      </c>
      <c r="D84" s="76"/>
      <c r="E84" s="77">
        <v>2</v>
      </c>
      <c r="F84" s="58"/>
      <c r="G84" s="315">
        <f>SUM(IF(F85="ü",D85,0),IF(F86="ü",D86,0))</f>
        <v>0</v>
      </c>
      <c r="H84" s="70"/>
    </row>
    <row r="85" spans="2:8" ht="15">
      <c r="B85" s="68" t="s">
        <v>35</v>
      </c>
      <c r="C85" s="69" t="s">
        <v>134</v>
      </c>
      <c r="D85" s="78">
        <v>1.5</v>
      </c>
      <c r="E85" s="83"/>
      <c r="F85" s="44"/>
      <c r="G85" s="316"/>
      <c r="H85" s="70"/>
    </row>
    <row r="86" spans="2:8" ht="15">
      <c r="B86" s="71" t="s">
        <v>37</v>
      </c>
      <c r="C86" s="72" t="s">
        <v>135</v>
      </c>
      <c r="D86" s="100">
        <v>0.5</v>
      </c>
      <c r="E86" s="101"/>
      <c r="F86" s="102"/>
      <c r="G86" s="317"/>
      <c r="H86" s="70"/>
    </row>
    <row r="87" spans="2:8">
      <c r="B87" s="88"/>
      <c r="C87" s="89"/>
      <c r="D87" s="74"/>
      <c r="E87" s="74"/>
      <c r="F87" s="90"/>
      <c r="G87" s="41"/>
      <c r="H87" s="70"/>
    </row>
    <row r="88" spans="2:8">
      <c r="B88" s="88"/>
      <c r="C88" s="89"/>
      <c r="D88" s="74"/>
      <c r="E88" s="74"/>
      <c r="F88" s="90"/>
      <c r="G88" s="41"/>
      <c r="H88" s="70"/>
    </row>
    <row r="89" spans="2:8" ht="15">
      <c r="B89" s="331" t="s">
        <v>86</v>
      </c>
      <c r="C89" s="333" t="s">
        <v>136</v>
      </c>
      <c r="D89" s="335" t="s">
        <v>27</v>
      </c>
      <c r="E89" s="336"/>
      <c r="F89" s="335" t="s">
        <v>28</v>
      </c>
      <c r="G89" s="336"/>
      <c r="H89" s="70"/>
    </row>
    <row r="90" spans="2:8" ht="15">
      <c r="B90" s="332"/>
      <c r="C90" s="334"/>
      <c r="D90" s="52" t="s">
        <v>29</v>
      </c>
      <c r="E90" s="53" t="s">
        <v>30</v>
      </c>
      <c r="F90" s="52" t="s">
        <v>31</v>
      </c>
      <c r="G90" s="53" t="s">
        <v>32</v>
      </c>
      <c r="H90" s="70"/>
    </row>
    <row r="91" spans="2:8" ht="15">
      <c r="B91" s="91" t="s">
        <v>137</v>
      </c>
      <c r="C91" s="92" t="s">
        <v>138</v>
      </c>
      <c r="D91" s="103"/>
      <c r="E91" s="94">
        <v>15</v>
      </c>
      <c r="F91" s="329">
        <f>F92+F98+F109</f>
        <v>0</v>
      </c>
      <c r="G91" s="330"/>
      <c r="H91" s="70"/>
    </row>
    <row r="92" spans="2:8" ht="15" customHeight="1">
      <c r="B92" s="54" t="s">
        <v>139</v>
      </c>
      <c r="C92" s="55" t="s">
        <v>140</v>
      </c>
      <c r="D92" s="104"/>
      <c r="E92" s="77">
        <v>3.5</v>
      </c>
      <c r="F92" s="339">
        <f>G93</f>
        <v>0</v>
      </c>
      <c r="G92" s="340"/>
      <c r="H92" s="70"/>
    </row>
    <row r="93" spans="2:8" ht="38.25">
      <c r="B93" s="68" t="s">
        <v>35</v>
      </c>
      <c r="C93" s="105" t="s">
        <v>141</v>
      </c>
      <c r="D93" s="78">
        <v>3.5</v>
      </c>
      <c r="E93" s="83"/>
      <c r="F93" s="44"/>
      <c r="G93" s="316">
        <f>IF(F93="ü",D93,IF(F94="ü",D94,IF(F95="ü",D95,IF(F96="ü",D96,IF(F97="ü",D97,0)))))</f>
        <v>0</v>
      </c>
      <c r="H93" s="70"/>
    </row>
    <row r="94" spans="2:8" ht="38.25">
      <c r="B94" s="59" t="s">
        <v>37</v>
      </c>
      <c r="C94" s="60" t="s">
        <v>142</v>
      </c>
      <c r="D94" s="80">
        <v>2.5</v>
      </c>
      <c r="E94" s="79"/>
      <c r="F94" s="44"/>
      <c r="G94" s="316"/>
      <c r="H94" s="70"/>
    </row>
    <row r="95" spans="2:8" ht="15" customHeight="1">
      <c r="B95" s="59" t="s">
        <v>39</v>
      </c>
      <c r="C95" s="106" t="s">
        <v>143</v>
      </c>
      <c r="D95" s="80">
        <v>2</v>
      </c>
      <c r="E95" s="79"/>
      <c r="F95" s="44"/>
      <c r="G95" s="316"/>
      <c r="H95" s="70"/>
    </row>
    <row r="96" spans="2:8" ht="25.5">
      <c r="B96" s="59" t="s">
        <v>115</v>
      </c>
      <c r="C96" s="60" t="s">
        <v>144</v>
      </c>
      <c r="D96" s="80">
        <v>1.5</v>
      </c>
      <c r="E96" s="79"/>
      <c r="F96" s="44"/>
      <c r="G96" s="316"/>
      <c r="H96" s="70"/>
    </row>
    <row r="97" spans="2:8" ht="15" customHeight="1">
      <c r="B97" s="64" t="s">
        <v>123</v>
      </c>
      <c r="C97" s="65" t="s">
        <v>145</v>
      </c>
      <c r="D97" s="81">
        <v>1</v>
      </c>
      <c r="E97" s="82"/>
      <c r="F97" s="44"/>
      <c r="G97" s="317"/>
      <c r="H97" s="70"/>
    </row>
    <row r="98" spans="2:8" ht="15">
      <c r="B98" s="107" t="s">
        <v>146</v>
      </c>
      <c r="C98" s="108" t="s">
        <v>147</v>
      </c>
      <c r="D98" s="109"/>
      <c r="E98" s="110">
        <v>5.5</v>
      </c>
      <c r="F98" s="326">
        <f>SUM(G99:G108)</f>
        <v>0</v>
      </c>
      <c r="G98" s="327"/>
    </row>
    <row r="99" spans="2:8" ht="15">
      <c r="B99" s="111" t="s">
        <v>148</v>
      </c>
      <c r="C99" s="112" t="s">
        <v>149</v>
      </c>
      <c r="D99" s="113"/>
      <c r="E99" s="114">
        <v>2</v>
      </c>
      <c r="F99" s="115"/>
      <c r="G99" s="324">
        <f>IF(F100="ü",D100,IF(F101="ü",D101,IF(F102="ü",D102,0)))</f>
        <v>0</v>
      </c>
    </row>
    <row r="100" spans="2:8" ht="25.5">
      <c r="B100" s="68" t="s">
        <v>35</v>
      </c>
      <c r="C100" s="69" t="s">
        <v>150</v>
      </c>
      <c r="D100" s="78">
        <v>2</v>
      </c>
      <c r="E100" s="83"/>
      <c r="F100" s="44"/>
      <c r="G100" s="325"/>
    </row>
    <row r="101" spans="2:8" ht="15">
      <c r="B101" s="59" t="s">
        <v>37</v>
      </c>
      <c r="C101" s="89" t="s">
        <v>151</v>
      </c>
      <c r="D101" s="80">
        <v>1.5</v>
      </c>
      <c r="E101" s="79"/>
      <c r="F101" s="44"/>
      <c r="G101" s="325"/>
    </row>
    <row r="102" spans="2:8" ht="15">
      <c r="B102" s="64" t="s">
        <v>39</v>
      </c>
      <c r="C102" s="65" t="s">
        <v>152</v>
      </c>
      <c r="D102" s="81">
        <v>1</v>
      </c>
      <c r="E102" s="82"/>
      <c r="F102" s="44"/>
      <c r="G102" s="328"/>
    </row>
    <row r="103" spans="2:8" ht="15">
      <c r="B103" s="111" t="s">
        <v>153</v>
      </c>
      <c r="C103" s="112" t="s">
        <v>154</v>
      </c>
      <c r="D103" s="113"/>
      <c r="E103" s="114">
        <v>2</v>
      </c>
      <c r="F103" s="115"/>
      <c r="G103" s="324">
        <f>IF(F104="ü",D104,IF(F105="ü",D105,0))</f>
        <v>0</v>
      </c>
    </row>
    <row r="104" spans="2:8" ht="15">
      <c r="B104" s="59" t="s">
        <v>35</v>
      </c>
      <c r="C104" s="60" t="s">
        <v>155</v>
      </c>
      <c r="D104" s="80">
        <v>2</v>
      </c>
      <c r="E104" s="79"/>
      <c r="F104" s="44"/>
      <c r="G104" s="325"/>
    </row>
    <row r="105" spans="2:8" ht="15">
      <c r="B105" s="71" t="s">
        <v>37</v>
      </c>
      <c r="C105" s="85" t="s">
        <v>156</v>
      </c>
      <c r="D105" s="100">
        <v>1</v>
      </c>
      <c r="E105" s="101"/>
      <c r="F105" s="44"/>
      <c r="G105" s="325"/>
    </row>
    <row r="106" spans="2:8" ht="30">
      <c r="B106" s="116" t="s">
        <v>157</v>
      </c>
      <c r="C106" s="117" t="s">
        <v>158</v>
      </c>
      <c r="D106" s="118"/>
      <c r="E106" s="119">
        <v>1.5</v>
      </c>
      <c r="F106" s="115"/>
      <c r="G106" s="324">
        <f>IF(F107="ü",D107,IF(F108="ü",D108,0))</f>
        <v>0</v>
      </c>
    </row>
    <row r="107" spans="2:8" ht="25.5">
      <c r="B107" s="59" t="s">
        <v>35</v>
      </c>
      <c r="C107" s="106" t="s">
        <v>159</v>
      </c>
      <c r="D107" s="80">
        <v>1.5</v>
      </c>
      <c r="E107" s="79"/>
      <c r="F107" s="44"/>
      <c r="G107" s="325"/>
    </row>
    <row r="108" spans="2:8" ht="15">
      <c r="B108" s="71" t="s">
        <v>37</v>
      </c>
      <c r="C108" s="72" t="s">
        <v>160</v>
      </c>
      <c r="D108" s="100">
        <v>1</v>
      </c>
      <c r="E108" s="101"/>
      <c r="F108" s="44"/>
      <c r="G108" s="325"/>
    </row>
    <row r="109" spans="2:8" ht="15">
      <c r="B109" s="107" t="s">
        <v>161</v>
      </c>
      <c r="C109" s="108" t="s">
        <v>162</v>
      </c>
      <c r="D109" s="109"/>
      <c r="E109" s="110">
        <v>6</v>
      </c>
      <c r="F109" s="326">
        <f>SUM(G110:G120)</f>
        <v>0</v>
      </c>
      <c r="G109" s="327"/>
    </row>
    <row r="110" spans="2:8" ht="15">
      <c r="B110" s="111" t="s">
        <v>163</v>
      </c>
      <c r="C110" s="112" t="s">
        <v>149</v>
      </c>
      <c r="D110" s="113"/>
      <c r="E110" s="114">
        <v>2</v>
      </c>
      <c r="F110" s="115"/>
      <c r="G110" s="324">
        <f>IF(F111="ü",D111,IF(F112="ü",D112,IF(F113="ü",D113,0)))</f>
        <v>0</v>
      </c>
    </row>
    <row r="111" spans="2:8" ht="38.25">
      <c r="B111" s="59" t="s">
        <v>35</v>
      </c>
      <c r="C111" s="60" t="s">
        <v>164</v>
      </c>
      <c r="D111" s="80">
        <v>2</v>
      </c>
      <c r="E111" s="79"/>
      <c r="F111" s="44"/>
      <c r="G111" s="325"/>
    </row>
    <row r="112" spans="2:8" ht="38.25">
      <c r="B112" s="59" t="s">
        <v>37</v>
      </c>
      <c r="C112" s="60" t="s">
        <v>165</v>
      </c>
      <c r="D112" s="80">
        <v>1.5</v>
      </c>
      <c r="E112" s="79"/>
      <c r="F112" s="44"/>
      <c r="G112" s="325"/>
    </row>
    <row r="113" spans="2:7" ht="25.5">
      <c r="B113" s="64" t="s">
        <v>39</v>
      </c>
      <c r="C113" s="65" t="s">
        <v>166</v>
      </c>
      <c r="D113" s="81">
        <v>1</v>
      </c>
      <c r="E113" s="82"/>
      <c r="F113" s="44"/>
      <c r="G113" s="328"/>
    </row>
    <row r="114" spans="2:7" ht="15">
      <c r="B114" s="111" t="s">
        <v>167</v>
      </c>
      <c r="C114" s="112" t="s">
        <v>154</v>
      </c>
      <c r="D114" s="113"/>
      <c r="E114" s="114">
        <v>2</v>
      </c>
      <c r="F114" s="115"/>
      <c r="G114" s="324">
        <f>IF(F115="ü",D115,IF(F116="ü",D116,IF(F117="ü",D117,0)))</f>
        <v>0</v>
      </c>
    </row>
    <row r="115" spans="2:7" ht="25.5">
      <c r="B115" s="59" t="s">
        <v>35</v>
      </c>
      <c r="C115" s="60" t="s">
        <v>168</v>
      </c>
      <c r="D115" s="80">
        <v>2</v>
      </c>
      <c r="E115" s="79"/>
      <c r="F115" s="44"/>
      <c r="G115" s="325"/>
    </row>
    <row r="116" spans="2:7" ht="25.5">
      <c r="B116" s="59" t="s">
        <v>37</v>
      </c>
      <c r="C116" s="60" t="s">
        <v>169</v>
      </c>
      <c r="D116" s="80">
        <v>1.5</v>
      </c>
      <c r="E116" s="79"/>
      <c r="F116" s="44"/>
      <c r="G116" s="325"/>
    </row>
    <row r="117" spans="2:7" ht="15">
      <c r="B117" s="64" t="s">
        <v>39</v>
      </c>
      <c r="C117" s="65" t="s">
        <v>160</v>
      </c>
      <c r="D117" s="81">
        <v>0.5</v>
      </c>
      <c r="E117" s="82"/>
      <c r="F117" s="44"/>
      <c r="G117" s="328"/>
    </row>
    <row r="118" spans="2:7" ht="15">
      <c r="B118" s="111" t="s">
        <v>170</v>
      </c>
      <c r="C118" s="112" t="s">
        <v>171</v>
      </c>
      <c r="D118" s="113"/>
      <c r="E118" s="114">
        <v>2</v>
      </c>
      <c r="F118" s="115"/>
      <c r="G118" s="324">
        <f>IF(D3="ü",E118,IF(F119="ü",D119,IF(F120="ü",D120,0)))</f>
        <v>0</v>
      </c>
    </row>
    <row r="119" spans="2:7" ht="15">
      <c r="B119" s="59" t="s">
        <v>35</v>
      </c>
      <c r="C119" s="60" t="s">
        <v>172</v>
      </c>
      <c r="D119" s="80">
        <v>2</v>
      </c>
      <c r="E119" s="79"/>
      <c r="F119" s="44"/>
      <c r="G119" s="325"/>
    </row>
    <row r="120" spans="2:7" ht="15">
      <c r="B120" s="71" t="s">
        <v>37</v>
      </c>
      <c r="C120" s="72" t="s">
        <v>173</v>
      </c>
      <c r="D120" s="100">
        <v>1</v>
      </c>
      <c r="E120" s="101"/>
      <c r="F120" s="102"/>
      <c r="G120" s="328"/>
    </row>
    <row r="121" spans="2:7">
      <c r="B121" s="88"/>
      <c r="C121" s="89"/>
      <c r="D121" s="74"/>
      <c r="E121" s="74"/>
      <c r="F121" s="90"/>
      <c r="G121" s="41"/>
    </row>
    <row r="122" spans="2:7">
      <c r="B122" s="88"/>
      <c r="C122" s="89"/>
      <c r="D122" s="74"/>
      <c r="E122" s="74"/>
      <c r="F122" s="90"/>
      <c r="G122" s="41"/>
    </row>
    <row r="123" spans="2:7" ht="15">
      <c r="B123" s="331" t="s">
        <v>86</v>
      </c>
      <c r="C123" s="333" t="s">
        <v>136</v>
      </c>
      <c r="D123" s="335" t="s">
        <v>27</v>
      </c>
      <c r="E123" s="336"/>
      <c r="F123" s="337" t="s">
        <v>28</v>
      </c>
      <c r="G123" s="338"/>
    </row>
    <row r="124" spans="2:7" ht="15">
      <c r="B124" s="332"/>
      <c r="C124" s="334"/>
      <c r="D124" s="52" t="s">
        <v>29</v>
      </c>
      <c r="E124" s="53" t="s">
        <v>30</v>
      </c>
      <c r="F124" s="52" t="s">
        <v>31</v>
      </c>
      <c r="G124" s="53" t="s">
        <v>32</v>
      </c>
    </row>
    <row r="125" spans="2:7" ht="15">
      <c r="B125" s="91" t="s">
        <v>174</v>
      </c>
      <c r="C125" s="92" t="s">
        <v>175</v>
      </c>
      <c r="D125" s="120"/>
      <c r="E125" s="94">
        <v>4</v>
      </c>
      <c r="F125" s="329">
        <f>SUM(G126:G134)</f>
        <v>0</v>
      </c>
      <c r="G125" s="330"/>
    </row>
    <row r="126" spans="2:7" ht="15">
      <c r="B126" s="54" t="s">
        <v>176</v>
      </c>
      <c r="C126" s="55" t="s">
        <v>177</v>
      </c>
      <c r="D126" s="76"/>
      <c r="E126" s="77">
        <v>2</v>
      </c>
      <c r="F126" s="58"/>
      <c r="G126" s="315">
        <f>IF(F127="ü",D127,IF(F128="ü",D128,"0"))+IF(F129="ü",D129,0)</f>
        <v>0</v>
      </c>
    </row>
    <row r="127" spans="2:7" ht="25.5">
      <c r="B127" s="59" t="s">
        <v>35</v>
      </c>
      <c r="C127" s="60" t="s">
        <v>178</v>
      </c>
      <c r="D127" s="80">
        <v>1</v>
      </c>
      <c r="E127" s="79"/>
      <c r="F127" s="44"/>
      <c r="G127" s="316"/>
    </row>
    <row r="128" spans="2:7" ht="15">
      <c r="B128" s="59" t="s">
        <v>37</v>
      </c>
      <c r="C128" s="60" t="s">
        <v>179</v>
      </c>
      <c r="D128" s="80">
        <v>0.5</v>
      </c>
      <c r="E128" s="79"/>
      <c r="F128" s="44"/>
      <c r="G128" s="316"/>
    </row>
    <row r="129" spans="2:7" ht="15">
      <c r="B129" s="64" t="s">
        <v>39</v>
      </c>
      <c r="C129" s="65" t="s">
        <v>180</v>
      </c>
      <c r="D129" s="81">
        <v>1</v>
      </c>
      <c r="E129" s="82"/>
      <c r="F129" s="44"/>
      <c r="G129" s="317"/>
    </row>
    <row r="130" spans="2:7" ht="15">
      <c r="B130" s="54" t="s">
        <v>181</v>
      </c>
      <c r="C130" s="55" t="s">
        <v>182</v>
      </c>
      <c r="D130" s="76"/>
      <c r="E130" s="77">
        <v>2</v>
      </c>
      <c r="F130" s="58"/>
      <c r="G130" s="312">
        <f>SUM(IF(F131="ü",D131,0),IF(F132="ü",D132,0),IF(F133="ü",D133,0),IF(F134="ü",D134,0))</f>
        <v>0</v>
      </c>
    </row>
    <row r="131" spans="2:7" ht="15">
      <c r="B131" s="59" t="s">
        <v>35</v>
      </c>
      <c r="C131" s="106" t="s">
        <v>183</v>
      </c>
      <c r="D131" s="80">
        <v>0.5</v>
      </c>
      <c r="E131" s="79"/>
      <c r="F131" s="44"/>
      <c r="G131" s="313"/>
    </row>
    <row r="132" spans="2:7" ht="15">
      <c r="B132" s="59" t="s">
        <v>37</v>
      </c>
      <c r="C132" s="106" t="s">
        <v>184</v>
      </c>
      <c r="D132" s="80">
        <v>0.5</v>
      </c>
      <c r="E132" s="79"/>
      <c r="F132" s="44"/>
      <c r="G132" s="313"/>
    </row>
    <row r="133" spans="2:7" ht="15">
      <c r="B133" s="59" t="s">
        <v>39</v>
      </c>
      <c r="C133" s="106" t="s">
        <v>185</v>
      </c>
      <c r="D133" s="80">
        <v>0.5</v>
      </c>
      <c r="E133" s="79"/>
      <c r="F133" s="44"/>
      <c r="G133" s="313"/>
    </row>
    <row r="134" spans="2:7" ht="25.5">
      <c r="B134" s="71" t="s">
        <v>115</v>
      </c>
      <c r="C134" s="121" t="s">
        <v>186</v>
      </c>
      <c r="D134" s="100">
        <v>0.5</v>
      </c>
      <c r="E134" s="101"/>
      <c r="F134" s="44"/>
      <c r="G134" s="314"/>
    </row>
    <row r="135" spans="2:7" ht="15">
      <c r="B135" s="91" t="s">
        <v>187</v>
      </c>
      <c r="C135" s="92" t="s">
        <v>188</v>
      </c>
      <c r="D135" s="122"/>
      <c r="E135" s="94">
        <v>7</v>
      </c>
      <c r="F135" s="329">
        <f>SUM(G136:G150)</f>
        <v>0</v>
      </c>
      <c r="G135" s="330"/>
    </row>
    <row r="136" spans="2:7" ht="15">
      <c r="B136" s="54" t="s">
        <v>189</v>
      </c>
      <c r="C136" s="55" t="s">
        <v>190</v>
      </c>
      <c r="D136" s="76"/>
      <c r="E136" s="77">
        <v>2</v>
      </c>
      <c r="F136" s="58"/>
      <c r="G136" s="315">
        <f>IF(F137="ü",D137,IF(F138="ü",D138,"0"))+IF(F139="ü",D139,0)</f>
        <v>0</v>
      </c>
    </row>
    <row r="137" spans="2:7" ht="15">
      <c r="B137" s="59" t="s">
        <v>35</v>
      </c>
      <c r="C137" s="60" t="s">
        <v>191</v>
      </c>
      <c r="D137" s="80">
        <v>1.5</v>
      </c>
      <c r="E137" s="79"/>
      <c r="F137" s="44"/>
      <c r="G137" s="316"/>
    </row>
    <row r="138" spans="2:7" ht="15">
      <c r="B138" s="59" t="s">
        <v>37</v>
      </c>
      <c r="C138" s="60" t="s">
        <v>192</v>
      </c>
      <c r="D138" s="80">
        <v>1</v>
      </c>
      <c r="E138" s="79"/>
      <c r="F138" s="44"/>
      <c r="G138" s="316"/>
    </row>
    <row r="139" spans="2:7" ht="15">
      <c r="B139" s="64" t="s">
        <v>39</v>
      </c>
      <c r="C139" s="65" t="s">
        <v>193</v>
      </c>
      <c r="D139" s="81">
        <v>0.5</v>
      </c>
      <c r="E139" s="82"/>
      <c r="F139" s="44"/>
      <c r="G139" s="317"/>
    </row>
    <row r="140" spans="2:7" ht="15">
      <c r="B140" s="54" t="s">
        <v>194</v>
      </c>
      <c r="C140" s="55" t="s">
        <v>195</v>
      </c>
      <c r="D140" s="76"/>
      <c r="E140" s="77">
        <v>1</v>
      </c>
      <c r="F140" s="58"/>
      <c r="G140" s="322">
        <f>IF(F141="ü",D141,0)</f>
        <v>0</v>
      </c>
    </row>
    <row r="141" spans="2:7" ht="15">
      <c r="B141" s="95" t="s">
        <v>35</v>
      </c>
      <c r="C141" s="89" t="s">
        <v>196</v>
      </c>
      <c r="D141" s="96">
        <v>1</v>
      </c>
      <c r="E141" s="97"/>
      <c r="F141" s="44"/>
      <c r="G141" s="323"/>
    </row>
    <row r="142" spans="2:7" ht="15">
      <c r="B142" s="54" t="s">
        <v>197</v>
      </c>
      <c r="C142" s="55" t="s">
        <v>198</v>
      </c>
      <c r="D142" s="76"/>
      <c r="E142" s="77">
        <v>2.5</v>
      </c>
      <c r="F142" s="58"/>
      <c r="G142" s="312">
        <f>IF(F143="ü",D143,IF(F144="ü",D144,IF(F145="ü",D145,"0")))+IF(F146="ü",D146,0)</f>
        <v>0</v>
      </c>
    </row>
    <row r="143" spans="2:7" ht="15">
      <c r="B143" s="68" t="s">
        <v>35</v>
      </c>
      <c r="C143" s="69" t="s">
        <v>199</v>
      </c>
      <c r="D143" s="78">
        <v>2</v>
      </c>
      <c r="E143" s="83"/>
      <c r="F143" s="44"/>
      <c r="G143" s="313"/>
    </row>
    <row r="144" spans="2:7" ht="15">
      <c r="B144" s="59" t="s">
        <v>37</v>
      </c>
      <c r="C144" s="60" t="s">
        <v>200</v>
      </c>
      <c r="D144" s="80">
        <v>1</v>
      </c>
      <c r="E144" s="79"/>
      <c r="F144" s="44"/>
      <c r="G144" s="313"/>
    </row>
    <row r="145" spans="2:9" ht="25.5">
      <c r="B145" s="59" t="s">
        <v>39</v>
      </c>
      <c r="C145" s="60" t="s">
        <v>201</v>
      </c>
      <c r="D145" s="80">
        <v>0.5</v>
      </c>
      <c r="E145" s="79"/>
      <c r="F145" s="44"/>
      <c r="G145" s="313"/>
    </row>
    <row r="146" spans="2:9" ht="25.5">
      <c r="B146" s="64" t="s">
        <v>115</v>
      </c>
      <c r="C146" s="99" t="s">
        <v>202</v>
      </c>
      <c r="D146" s="81">
        <v>0.5</v>
      </c>
      <c r="E146" s="82"/>
      <c r="F146" s="44"/>
      <c r="G146" s="314"/>
      <c r="H146" s="70"/>
      <c r="I146" s="70"/>
    </row>
    <row r="147" spans="2:9" ht="15">
      <c r="B147" s="54" t="s">
        <v>203</v>
      </c>
      <c r="C147" s="55" t="s">
        <v>204</v>
      </c>
      <c r="D147" s="76"/>
      <c r="E147" s="77">
        <v>1.5</v>
      </c>
      <c r="F147" s="58"/>
      <c r="G147" s="315">
        <f>IF(D3="ü",E147,SUM(IF(F148="ü",D148,0),IF(F149="ü",D149,0),IF(F150="ü",D150,0)))</f>
        <v>0</v>
      </c>
      <c r="H147" s="70"/>
      <c r="I147" s="70"/>
    </row>
    <row r="148" spans="2:9" ht="15">
      <c r="B148" s="68" t="s">
        <v>35</v>
      </c>
      <c r="C148" s="69" t="s">
        <v>205</v>
      </c>
      <c r="D148" s="78">
        <v>0.5</v>
      </c>
      <c r="E148" s="83"/>
      <c r="F148" s="44"/>
      <c r="G148" s="316"/>
      <c r="H148" s="70"/>
      <c r="I148" s="70"/>
    </row>
    <row r="149" spans="2:9" ht="15">
      <c r="B149" s="59" t="s">
        <v>37</v>
      </c>
      <c r="C149" s="60" t="s">
        <v>206</v>
      </c>
      <c r="D149" s="80">
        <v>0.5</v>
      </c>
      <c r="E149" s="79"/>
      <c r="F149" s="44"/>
      <c r="G149" s="316"/>
      <c r="H149" s="70"/>
      <c r="I149" s="70"/>
    </row>
    <row r="150" spans="2:9" ht="25.5">
      <c r="B150" s="71" t="s">
        <v>39</v>
      </c>
      <c r="C150" s="72" t="s">
        <v>207</v>
      </c>
      <c r="D150" s="100">
        <v>0.5</v>
      </c>
      <c r="E150" s="101"/>
      <c r="F150" s="44"/>
      <c r="G150" s="317"/>
      <c r="H150" s="70"/>
      <c r="I150" s="70"/>
    </row>
    <row r="151" spans="2:9">
      <c r="B151" s="36"/>
      <c r="C151" s="73" t="s">
        <v>57</v>
      </c>
      <c r="D151" s="318">
        <v>40</v>
      </c>
      <c r="E151" s="319"/>
      <c r="F151" s="320">
        <f>F125+F135+F109+F98+F92+F67+F53</f>
        <v>0</v>
      </c>
      <c r="G151" s="321"/>
      <c r="H151" s="123"/>
      <c r="I151" s="123"/>
    </row>
    <row r="152" spans="2:9">
      <c r="B152" s="124"/>
      <c r="C152" s="37"/>
      <c r="D152" s="125"/>
      <c r="E152" s="126"/>
      <c r="F152" s="127"/>
      <c r="G152" s="41"/>
      <c r="H152" s="123"/>
      <c r="I152" s="123"/>
    </row>
    <row r="153" spans="2:9">
      <c r="B153" s="124"/>
      <c r="C153" s="73" t="s">
        <v>0</v>
      </c>
      <c r="D153" s="318">
        <v>60</v>
      </c>
      <c r="E153" s="319"/>
      <c r="F153" s="320">
        <f>F23+F48+F151</f>
        <v>0</v>
      </c>
      <c r="G153" s="321"/>
      <c r="H153" s="123"/>
      <c r="I153" s="123"/>
    </row>
    <row r="154" spans="2:9">
      <c r="B154" s="128"/>
      <c r="C154" s="129"/>
      <c r="D154" s="35"/>
      <c r="E154" s="35"/>
      <c r="F154" s="35"/>
      <c r="G154" s="130"/>
      <c r="H154" s="35"/>
      <c r="I154" s="35"/>
    </row>
    <row r="155" spans="2:9" ht="15">
      <c r="B155" s="36"/>
      <c r="C155" s="310" t="s">
        <v>208</v>
      </c>
      <c r="D155" s="310"/>
      <c r="E155" s="310"/>
      <c r="F155" s="310"/>
      <c r="G155" s="310"/>
      <c r="H155" s="35"/>
      <c r="I155" s="35"/>
    </row>
    <row r="156" spans="2:9">
      <c r="F156" s="51"/>
      <c r="H156" s="51"/>
      <c r="I156" s="51"/>
    </row>
    <row r="157" spans="2:9" ht="15" customHeight="1">
      <c r="B157" s="311" t="s">
        <v>209</v>
      </c>
      <c r="C157" s="311"/>
      <c r="D157" s="311"/>
      <c r="E157" s="311"/>
      <c r="F157" s="311"/>
      <c r="G157" s="311"/>
      <c r="H157" s="134"/>
    </row>
  </sheetData>
  <mergeCells count="72">
    <mergeCell ref="D23:E23"/>
    <mergeCell ref="F23:G23"/>
    <mergeCell ref="B1:G1"/>
    <mergeCell ref="B5:B6"/>
    <mergeCell ref="C5:C6"/>
    <mergeCell ref="D5:E5"/>
    <mergeCell ref="F5:G5"/>
    <mergeCell ref="G7:G10"/>
    <mergeCell ref="G32:G34"/>
    <mergeCell ref="G11:G13"/>
    <mergeCell ref="G14:G16"/>
    <mergeCell ref="G17:G19"/>
    <mergeCell ref="G20:G22"/>
    <mergeCell ref="B26:B27"/>
    <mergeCell ref="C26:C27"/>
    <mergeCell ref="D26:E26"/>
    <mergeCell ref="F26:G26"/>
    <mergeCell ref="G28:G31"/>
    <mergeCell ref="G35:G38"/>
    <mergeCell ref="G39:G41"/>
    <mergeCell ref="G42:G45"/>
    <mergeCell ref="G46:G47"/>
    <mergeCell ref="D48:E48"/>
    <mergeCell ref="F48:G48"/>
    <mergeCell ref="G68:G72"/>
    <mergeCell ref="B51:B52"/>
    <mergeCell ref="C51:C52"/>
    <mergeCell ref="D51:E51"/>
    <mergeCell ref="F51:G51"/>
    <mergeCell ref="F53:G53"/>
    <mergeCell ref="G54:G55"/>
    <mergeCell ref="G56:G58"/>
    <mergeCell ref="G59:G61"/>
    <mergeCell ref="G62:G63"/>
    <mergeCell ref="G64:G66"/>
    <mergeCell ref="F67:G67"/>
    <mergeCell ref="G73:G79"/>
    <mergeCell ref="G80:G83"/>
    <mergeCell ref="G84:G86"/>
    <mergeCell ref="B89:B90"/>
    <mergeCell ref="C89:C90"/>
    <mergeCell ref="D89:E89"/>
    <mergeCell ref="F89:G89"/>
    <mergeCell ref="B123:B124"/>
    <mergeCell ref="C123:C124"/>
    <mergeCell ref="D123:E123"/>
    <mergeCell ref="F123:G123"/>
    <mergeCell ref="F91:G91"/>
    <mergeCell ref="F92:G92"/>
    <mergeCell ref="G93:G97"/>
    <mergeCell ref="F98:G98"/>
    <mergeCell ref="G99:G102"/>
    <mergeCell ref="G103:G105"/>
    <mergeCell ref="G140:G141"/>
    <mergeCell ref="G106:G108"/>
    <mergeCell ref="F109:G109"/>
    <mergeCell ref="G110:G113"/>
    <mergeCell ref="G114:G117"/>
    <mergeCell ref="G118:G120"/>
    <mergeCell ref="F125:G125"/>
    <mergeCell ref="G126:G129"/>
    <mergeCell ref="G130:G134"/>
    <mergeCell ref="F135:G135"/>
    <mergeCell ref="G136:G139"/>
    <mergeCell ref="C155:G155"/>
    <mergeCell ref="B157:G157"/>
    <mergeCell ref="G142:G146"/>
    <mergeCell ref="G147:G150"/>
    <mergeCell ref="D151:E151"/>
    <mergeCell ref="F151:G151"/>
    <mergeCell ref="D153:E153"/>
    <mergeCell ref="F153:G153"/>
  </mergeCells>
  <conditionalFormatting sqref="G1:G1048576">
    <cfRule type="cellIs" dxfId="0" priority="1" operator="equal">
      <formula>0</formula>
    </cfRule>
  </conditionalFormatting>
  <pageMargins left="0.25" right="0.25" top="0.75" bottom="0.75" header="0.3" footer="0.3"/>
  <pageSetup paperSize="9" scale="99" fitToHeight="0" orientation="portrait" r:id="rId1"/>
  <rowBreaks count="4" manualBreakCount="4">
    <brk id="24" min="1" max="6" man="1"/>
    <brk id="49" min="1" max="6" man="1"/>
    <brk id="87" min="1" max="6" man="1"/>
    <brk id="121" min="1" max="6" man="1"/>
  </rowBreaks>
  <ignoredErrors>
    <ignoredError sqref="G17" formula="1"/>
  </ignoredErrors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allowBlank="1" showInputMessage="1" showErrorMessage="1">
          <x14:formula1>
            <xm:f>Tabelas!#REF!</xm:f>
          </x14:formula1>
          <xm:sqref>D3</xm:sqref>
        </x14:dataValidation>
        <x14:dataValidation type="list" allowBlank="1" showInputMessage="1" showErrorMessage="1">
          <x14:formula1>
            <xm:f>Tabelas!#REF!</xm:f>
          </x14:formula1>
          <xm:sqref>F8:F10</xm:sqref>
        </x14:dataValidation>
        <x14:dataValidation type="list" allowBlank="1" showInputMessage="1" showErrorMessage="1">
          <x14:formula1>
            <xm:f>Tabelas!#REF!</xm:f>
          </x14:formula1>
          <xm:sqref>F12:F13</xm:sqref>
        </x14:dataValidation>
        <x14:dataValidation type="list" allowBlank="1" showInputMessage="1" showErrorMessage="1">
          <x14:formula1>
            <xm:f>Tabelas!#REF!</xm:f>
          </x14:formula1>
          <xm:sqref>F15:F16</xm:sqref>
        </x14:dataValidation>
        <x14:dataValidation type="list" allowBlank="1" showInputMessage="1" showErrorMessage="1">
          <x14:formula1>
            <xm:f>Tabelas!#REF!</xm:f>
          </x14:formula1>
          <xm:sqref>F18:F19</xm:sqref>
        </x14:dataValidation>
        <x14:dataValidation type="list" allowBlank="1" showInputMessage="1" showErrorMessage="1">
          <x14:formula1>
            <xm:f>Tabelas!#REF!</xm:f>
          </x14:formula1>
          <xm:sqref>F21:F22</xm:sqref>
        </x14:dataValidation>
        <x14:dataValidation type="list" allowBlank="1" showInputMessage="1" showErrorMessage="1">
          <x14:formula1>
            <xm:f>Tabelas!#REF!</xm:f>
          </x14:formula1>
          <xm:sqref>F29:F31</xm:sqref>
        </x14:dataValidation>
        <x14:dataValidation type="list" allowBlank="1" showInputMessage="1" showErrorMessage="1">
          <x14:formula1>
            <xm:f>Tabelas!#REF!</xm:f>
          </x14:formula1>
          <xm:sqref>F33:F34</xm:sqref>
        </x14:dataValidation>
        <x14:dataValidation type="list" allowBlank="1" showInputMessage="1" showErrorMessage="1">
          <x14:formula1>
            <xm:f>Tabelas!#REF!</xm:f>
          </x14:formula1>
          <xm:sqref>F36:F38</xm:sqref>
        </x14:dataValidation>
        <x14:dataValidation type="list" allowBlank="1" showInputMessage="1" showErrorMessage="1">
          <x14:formula1>
            <xm:f>Tabelas!#REF!</xm:f>
          </x14:formula1>
          <xm:sqref>F40:F41</xm:sqref>
        </x14:dataValidation>
        <x14:dataValidation type="list" allowBlank="1" showInputMessage="1" showErrorMessage="1">
          <x14:formula1>
            <xm:f>Tabelas!#REF!</xm:f>
          </x14:formula1>
          <xm:sqref>F43:F45</xm:sqref>
        </x14:dataValidation>
        <x14:dataValidation type="list" allowBlank="1" showInputMessage="1" showErrorMessage="1">
          <x14:formula1>
            <xm:f>Tabelas!#REF!</xm:f>
          </x14:formula1>
          <xm:sqref>F47</xm:sqref>
        </x14:dataValidation>
        <x14:dataValidation type="list" allowBlank="1" showInputMessage="1" showErrorMessage="1">
          <x14:formula1>
            <xm:f>Tabelas!#REF!</xm:f>
          </x14:formula1>
          <xm:sqref>F55</xm:sqref>
        </x14:dataValidation>
        <x14:dataValidation type="list" allowBlank="1" showInputMessage="1" showErrorMessage="1">
          <x14:formula1>
            <xm:f>Tabelas!#REF!</xm:f>
          </x14:formula1>
          <xm:sqref>F57:F58</xm:sqref>
        </x14:dataValidation>
        <x14:dataValidation type="list" allowBlank="1" showInputMessage="1" showErrorMessage="1">
          <x14:formula1>
            <xm:f>Tabelas!#REF!</xm:f>
          </x14:formula1>
          <xm:sqref>F60:F61</xm:sqref>
        </x14:dataValidation>
        <x14:dataValidation type="list" allowBlank="1" showInputMessage="1" showErrorMessage="1">
          <x14:formula1>
            <xm:f>Tabelas!#REF!</xm:f>
          </x14:formula1>
          <xm:sqref>F63</xm:sqref>
        </x14:dataValidation>
        <x14:dataValidation type="list" allowBlank="1" showInputMessage="1" showErrorMessage="1">
          <x14:formula1>
            <xm:f>Tabelas!#REF!</xm:f>
          </x14:formula1>
          <xm:sqref>F65:F66</xm:sqref>
        </x14:dataValidation>
        <x14:dataValidation type="list" allowBlank="1" showInputMessage="1" showErrorMessage="1">
          <x14:formula1>
            <xm:f>Tabelas!#REF!</xm:f>
          </x14:formula1>
          <xm:sqref>F69:F72</xm:sqref>
        </x14:dataValidation>
        <x14:dataValidation type="list" allowBlank="1" showInputMessage="1" showErrorMessage="1">
          <x14:formula1>
            <xm:f>Tabelas!#REF!</xm:f>
          </x14:formula1>
          <xm:sqref>F74:F79</xm:sqref>
        </x14:dataValidation>
        <x14:dataValidation type="list" allowBlank="1" showInputMessage="1" showErrorMessage="1">
          <x14:formula1>
            <xm:f>Tabelas!#REF!</xm:f>
          </x14:formula1>
          <xm:sqref>F81:F83</xm:sqref>
        </x14:dataValidation>
        <x14:dataValidation type="list" allowBlank="1" showInputMessage="1" showErrorMessage="1">
          <x14:formula1>
            <xm:f>Tabelas!#REF!</xm:f>
          </x14:formula1>
          <xm:sqref>F85:F86</xm:sqref>
        </x14:dataValidation>
        <x14:dataValidation type="list" allowBlank="1" showInputMessage="1" showErrorMessage="1">
          <x14:formula1>
            <xm:f>Tabelas!#REF!</xm:f>
          </x14:formula1>
          <xm:sqref>F93:F97</xm:sqref>
        </x14:dataValidation>
        <x14:dataValidation type="list" allowBlank="1" showInputMessage="1" showErrorMessage="1">
          <x14:formula1>
            <xm:f>Tabelas!#REF!</xm:f>
          </x14:formula1>
          <xm:sqref>F100:F102</xm:sqref>
        </x14:dataValidation>
        <x14:dataValidation type="list" allowBlank="1" showInputMessage="1" showErrorMessage="1">
          <x14:formula1>
            <xm:f>Tabelas!#REF!</xm:f>
          </x14:formula1>
          <xm:sqref>F104:F105</xm:sqref>
        </x14:dataValidation>
        <x14:dataValidation type="list" allowBlank="1" showInputMessage="1" showErrorMessage="1">
          <x14:formula1>
            <xm:f>Tabelas!#REF!</xm:f>
          </x14:formula1>
          <xm:sqref>F107:F108</xm:sqref>
        </x14:dataValidation>
        <x14:dataValidation type="list" allowBlank="1" showInputMessage="1" showErrorMessage="1">
          <x14:formula1>
            <xm:f>Tabelas!#REF!</xm:f>
          </x14:formula1>
          <xm:sqref>F111:F113</xm:sqref>
        </x14:dataValidation>
        <x14:dataValidation type="list" allowBlank="1" showInputMessage="1" showErrorMessage="1">
          <x14:formula1>
            <xm:f>Tabelas!#REF!</xm:f>
          </x14:formula1>
          <xm:sqref>F115:F117</xm:sqref>
        </x14:dataValidation>
        <x14:dataValidation type="list" allowBlank="1" showInputMessage="1" showErrorMessage="1">
          <x14:formula1>
            <xm:f>Tabelas!#REF!</xm:f>
          </x14:formula1>
          <xm:sqref>F119:F120</xm:sqref>
        </x14:dataValidation>
        <x14:dataValidation type="list" allowBlank="1" showInputMessage="1" showErrorMessage="1">
          <x14:formula1>
            <xm:f>Tabelas!#REF!</xm:f>
          </x14:formula1>
          <xm:sqref>F127:F129</xm:sqref>
        </x14:dataValidation>
        <x14:dataValidation type="list" allowBlank="1" showInputMessage="1" showErrorMessage="1">
          <x14:formula1>
            <xm:f>Tabelas!#REF!</xm:f>
          </x14:formula1>
          <xm:sqref>F131:F134</xm:sqref>
        </x14:dataValidation>
        <x14:dataValidation type="list" allowBlank="1" showInputMessage="1" showErrorMessage="1">
          <x14:formula1>
            <xm:f>Tabelas!#REF!</xm:f>
          </x14:formula1>
          <xm:sqref>F137:F139</xm:sqref>
        </x14:dataValidation>
        <x14:dataValidation type="list" allowBlank="1" showInputMessage="1" showErrorMessage="1">
          <x14:formula1>
            <xm:f>Tabelas!#REF!</xm:f>
          </x14:formula1>
          <xm:sqref>F141</xm:sqref>
        </x14:dataValidation>
        <x14:dataValidation type="list" allowBlank="1" showInputMessage="1" showErrorMessage="1">
          <x14:formula1>
            <xm:f>Tabelas!#REF!</xm:f>
          </x14:formula1>
          <xm:sqref>F143:F146</xm:sqref>
        </x14:dataValidation>
        <x14:dataValidation type="list" allowBlank="1" showInputMessage="1" showErrorMessage="1">
          <x14:formula1>
            <xm:f>Tabelas!#REF!</xm:f>
          </x14:formula1>
          <xm:sqref>F148:F150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J43"/>
  <sheetViews>
    <sheetView view="pageBreakPreview" zoomScaleNormal="100" zoomScaleSheetLayoutView="100" workbookViewId="0">
      <selection activeCell="L32" sqref="L32"/>
    </sheetView>
  </sheetViews>
  <sheetFormatPr defaultRowHeight="15"/>
  <cols>
    <col min="2" max="6" width="9.140625" style="51"/>
    <col min="7" max="7" width="26.5703125" style="51" customWidth="1"/>
    <col min="8" max="8" width="11" style="51" customWidth="1"/>
    <col min="9" max="9" width="11" customWidth="1"/>
    <col min="10" max="10" width="11" style="51" customWidth="1"/>
  </cols>
  <sheetData>
    <row r="1" spans="2:10" ht="40.5" customHeight="1">
      <c r="B1" s="363" t="s">
        <v>210</v>
      </c>
      <c r="C1" s="363"/>
      <c r="D1" s="363"/>
      <c r="E1" s="363"/>
      <c r="F1" s="363"/>
      <c r="G1" s="363"/>
      <c r="H1" s="363"/>
      <c r="I1" s="363"/>
      <c r="J1" s="363"/>
    </row>
    <row r="3" spans="2:10" s="17" customFormat="1">
      <c r="B3" s="135" t="s">
        <v>211</v>
      </c>
      <c r="C3" s="136"/>
      <c r="D3" s="136"/>
      <c r="E3" s="136"/>
      <c r="F3" s="136"/>
      <c r="G3" s="136"/>
      <c r="H3" s="137" t="s">
        <v>27</v>
      </c>
      <c r="I3" s="137" t="s">
        <v>31</v>
      </c>
      <c r="J3" s="137" t="s">
        <v>28</v>
      </c>
    </row>
    <row r="4" spans="2:10" s="139" customFormat="1" ht="5.25">
      <c r="B4" s="138"/>
      <c r="C4" s="138"/>
      <c r="D4" s="138"/>
      <c r="E4" s="138"/>
      <c r="F4" s="138"/>
      <c r="G4" s="138"/>
      <c r="H4" s="138"/>
      <c r="I4" s="138"/>
      <c r="J4" s="138"/>
    </row>
    <row r="5" spans="2:10">
      <c r="B5" s="364" t="s">
        <v>212</v>
      </c>
      <c r="C5" s="365"/>
      <c r="D5" s="365"/>
      <c r="E5" s="365"/>
      <c r="F5" s="365"/>
      <c r="G5" s="366"/>
      <c r="H5" s="140">
        <v>0.5</v>
      </c>
      <c r="I5" s="44"/>
      <c r="J5" s="360">
        <f>IF(I5="ü",H5,0)+IF(I6="ü",H6,0)</f>
        <v>0</v>
      </c>
    </row>
    <row r="6" spans="2:10">
      <c r="B6" s="357" t="s">
        <v>213</v>
      </c>
      <c r="C6" s="358"/>
      <c r="D6" s="358"/>
      <c r="E6" s="358"/>
      <c r="F6" s="358"/>
      <c r="G6" s="359"/>
      <c r="H6" s="140">
        <v>0.5</v>
      </c>
      <c r="I6" s="44"/>
      <c r="J6" s="362"/>
    </row>
    <row r="7" spans="2:10">
      <c r="B7" s="35"/>
      <c r="C7" s="35"/>
      <c r="D7" s="35"/>
      <c r="E7" s="35"/>
      <c r="F7" s="35"/>
      <c r="G7" s="35"/>
      <c r="H7" s="141"/>
      <c r="I7" s="142"/>
      <c r="J7" s="143"/>
    </row>
    <row r="8" spans="2:10">
      <c r="B8" s="144" t="s">
        <v>214</v>
      </c>
      <c r="C8" s="35"/>
      <c r="D8" s="35"/>
      <c r="E8" s="35"/>
      <c r="F8" s="35"/>
      <c r="G8" s="35"/>
      <c r="H8" s="141"/>
      <c r="I8" s="142"/>
      <c r="J8" s="143"/>
    </row>
    <row r="9" spans="2:10" s="139" customFormat="1" ht="5.25">
      <c r="B9" s="138"/>
      <c r="C9" s="138"/>
      <c r="D9" s="138"/>
      <c r="E9" s="138"/>
      <c r="F9" s="138"/>
      <c r="G9" s="138"/>
      <c r="H9" s="145"/>
      <c r="I9" s="146"/>
      <c r="J9" s="147"/>
    </row>
    <row r="10" spans="2:10">
      <c r="B10" s="357" t="s">
        <v>215</v>
      </c>
      <c r="C10" s="358"/>
      <c r="D10" s="358"/>
      <c r="E10" s="358"/>
      <c r="F10" s="358"/>
      <c r="G10" s="359"/>
      <c r="H10" s="140">
        <v>1</v>
      </c>
      <c r="I10" s="44"/>
      <c r="J10" s="360" t="str">
        <f>IF(I10="ü",H10,IF(I11="ü",H11,""))</f>
        <v/>
      </c>
    </row>
    <row r="11" spans="2:10">
      <c r="B11" s="357" t="s">
        <v>216</v>
      </c>
      <c r="C11" s="358"/>
      <c r="D11" s="358"/>
      <c r="E11" s="358"/>
      <c r="F11" s="358"/>
      <c r="G11" s="359"/>
      <c r="H11" s="140">
        <v>0.5</v>
      </c>
      <c r="I11" s="44"/>
      <c r="J11" s="361"/>
    </row>
    <row r="12" spans="2:10">
      <c r="B12" s="357" t="s">
        <v>217</v>
      </c>
      <c r="C12" s="358"/>
      <c r="D12" s="358"/>
      <c r="E12" s="358"/>
      <c r="F12" s="358"/>
      <c r="G12" s="359"/>
      <c r="H12" s="140">
        <v>0</v>
      </c>
      <c r="I12" s="44"/>
      <c r="J12" s="362"/>
    </row>
    <row r="13" spans="2:10">
      <c r="B13" s="35"/>
      <c r="C13" s="35"/>
      <c r="D13" s="35"/>
      <c r="E13" s="35"/>
      <c r="F13" s="35"/>
      <c r="G13" s="35"/>
      <c r="H13" s="141"/>
      <c r="I13" s="148"/>
      <c r="J13" s="143"/>
    </row>
    <row r="14" spans="2:10">
      <c r="B14" s="144" t="s">
        <v>218</v>
      </c>
      <c r="C14" s="35"/>
      <c r="D14" s="35"/>
      <c r="E14" s="35"/>
      <c r="F14" s="35"/>
      <c r="G14" s="35"/>
      <c r="H14" s="141"/>
      <c r="I14" s="148"/>
      <c r="J14" s="143"/>
    </row>
    <row r="15" spans="2:10" s="139" customFormat="1" ht="5.25">
      <c r="B15" s="138"/>
      <c r="C15" s="138"/>
      <c r="D15" s="138"/>
      <c r="E15" s="138"/>
      <c r="F15" s="138"/>
      <c r="G15" s="138"/>
      <c r="H15" s="145"/>
      <c r="I15" s="149"/>
      <c r="J15" s="147"/>
    </row>
    <row r="16" spans="2:10">
      <c r="B16" s="357" t="s">
        <v>219</v>
      </c>
      <c r="C16" s="358"/>
      <c r="D16" s="358"/>
      <c r="E16" s="358"/>
      <c r="F16" s="358"/>
      <c r="G16" s="359"/>
      <c r="H16" s="140">
        <v>1.5</v>
      </c>
      <c r="I16" s="44"/>
      <c r="J16" s="360" t="str">
        <f>IF(I16="ü",H16,IF(I17="ü",H17,IF(I18="ü",H18,"")))</f>
        <v/>
      </c>
    </row>
    <row r="17" spans="2:10">
      <c r="B17" s="357" t="s">
        <v>220</v>
      </c>
      <c r="C17" s="358"/>
      <c r="D17" s="358"/>
      <c r="E17" s="358"/>
      <c r="F17" s="358"/>
      <c r="G17" s="359"/>
      <c r="H17" s="140">
        <v>1</v>
      </c>
      <c r="I17" s="44"/>
      <c r="J17" s="361"/>
    </row>
    <row r="18" spans="2:10">
      <c r="B18" s="357" t="s">
        <v>221</v>
      </c>
      <c r="C18" s="358"/>
      <c r="D18" s="358"/>
      <c r="E18" s="358"/>
      <c r="F18" s="358"/>
      <c r="G18" s="359"/>
      <c r="H18" s="140">
        <v>0.5</v>
      </c>
      <c r="I18" s="44"/>
      <c r="J18" s="361"/>
    </row>
    <row r="19" spans="2:10">
      <c r="B19" s="357" t="s">
        <v>222</v>
      </c>
      <c r="C19" s="358"/>
      <c r="D19" s="358"/>
      <c r="E19" s="358"/>
      <c r="F19" s="358"/>
      <c r="G19" s="359"/>
      <c r="H19" s="140">
        <v>0</v>
      </c>
      <c r="I19" s="44"/>
      <c r="J19" s="362"/>
    </row>
    <row r="20" spans="2:10">
      <c r="B20" s="35"/>
      <c r="C20" s="35"/>
      <c r="D20" s="35"/>
      <c r="E20" s="35"/>
      <c r="F20" s="35"/>
      <c r="G20" s="35"/>
      <c r="H20" s="141"/>
      <c r="I20" s="148"/>
      <c r="J20" s="143"/>
    </row>
    <row r="21" spans="2:10">
      <c r="B21" s="144" t="s">
        <v>223</v>
      </c>
      <c r="C21" s="35"/>
      <c r="D21" s="35"/>
      <c r="E21" s="35"/>
      <c r="F21" s="35"/>
      <c r="G21" s="35"/>
      <c r="H21" s="141"/>
      <c r="I21" s="148"/>
      <c r="J21" s="143"/>
    </row>
    <row r="22" spans="2:10" s="139" customFormat="1" ht="5.25">
      <c r="B22" s="138"/>
      <c r="C22" s="138"/>
      <c r="D22" s="138"/>
      <c r="E22" s="138"/>
      <c r="F22" s="138"/>
      <c r="G22" s="138"/>
      <c r="H22" s="145"/>
      <c r="I22" s="149"/>
      <c r="J22" s="147"/>
    </row>
    <row r="23" spans="2:10">
      <c r="B23" s="357" t="s">
        <v>224</v>
      </c>
      <c r="C23" s="358"/>
      <c r="D23" s="358"/>
      <c r="E23" s="358"/>
      <c r="F23" s="358"/>
      <c r="G23" s="359"/>
      <c r="H23" s="140">
        <v>1</v>
      </c>
      <c r="I23" s="44"/>
      <c r="J23" s="360" t="str">
        <f>IF(I23="ü",H23,IF(I24="ü",H24,IF(I25="ü",H25,IF(I26="ü",H26,""))))</f>
        <v/>
      </c>
    </row>
    <row r="24" spans="2:10">
      <c r="B24" s="357" t="s">
        <v>225</v>
      </c>
      <c r="C24" s="358"/>
      <c r="D24" s="358"/>
      <c r="E24" s="358"/>
      <c r="F24" s="358"/>
      <c r="G24" s="359"/>
      <c r="H24" s="140">
        <v>0</v>
      </c>
      <c r="I24" s="44"/>
      <c r="J24" s="361"/>
    </row>
    <row r="25" spans="2:10">
      <c r="B25" s="357" t="s">
        <v>226</v>
      </c>
      <c r="C25" s="358"/>
      <c r="D25" s="358"/>
      <c r="E25" s="358"/>
      <c r="F25" s="358"/>
      <c r="G25" s="359"/>
      <c r="H25" s="140">
        <v>0.5</v>
      </c>
      <c r="I25" s="44"/>
      <c r="J25" s="361"/>
    </row>
    <row r="26" spans="2:10">
      <c r="B26" s="357" t="s">
        <v>227</v>
      </c>
      <c r="C26" s="358"/>
      <c r="D26" s="358"/>
      <c r="E26" s="358"/>
      <c r="F26" s="358"/>
      <c r="G26" s="359"/>
      <c r="H26" s="140">
        <v>0.75</v>
      </c>
      <c r="I26" s="44"/>
      <c r="J26" s="362"/>
    </row>
    <row r="27" spans="2:10">
      <c r="B27" s="35"/>
      <c r="C27" s="35"/>
      <c r="D27" s="35"/>
      <c r="E27" s="35"/>
      <c r="F27" s="35"/>
      <c r="G27" s="35"/>
      <c r="H27" s="141"/>
      <c r="I27" s="148"/>
      <c r="J27" s="143"/>
    </row>
    <row r="28" spans="2:10">
      <c r="B28" s="144" t="s">
        <v>228</v>
      </c>
      <c r="C28" s="35"/>
      <c r="D28" s="35"/>
      <c r="E28" s="35"/>
      <c r="F28" s="35"/>
      <c r="G28" s="35"/>
      <c r="H28" s="141"/>
      <c r="I28" s="148"/>
      <c r="J28" s="143"/>
    </row>
    <row r="29" spans="2:10" s="139" customFormat="1" ht="5.25">
      <c r="B29" s="138"/>
      <c r="C29" s="138"/>
      <c r="D29" s="138"/>
      <c r="E29" s="138"/>
      <c r="F29" s="138"/>
      <c r="G29" s="138"/>
      <c r="H29" s="145"/>
      <c r="I29" s="149"/>
      <c r="J29" s="147"/>
    </row>
    <row r="30" spans="2:10">
      <c r="B30" s="357" t="s">
        <v>229</v>
      </c>
      <c r="C30" s="358"/>
      <c r="D30" s="358"/>
      <c r="E30" s="358"/>
      <c r="F30" s="358"/>
      <c r="G30" s="359"/>
      <c r="H30" s="140">
        <v>1.5</v>
      </c>
      <c r="I30" s="44"/>
      <c r="J30" s="360" t="str">
        <f>IF(I30="ü",H30,IF(I31="ü",H31,IF(I32="ü",H32,"")))</f>
        <v/>
      </c>
    </row>
    <row r="31" spans="2:10">
      <c r="B31" s="357" t="s">
        <v>230</v>
      </c>
      <c r="C31" s="358"/>
      <c r="D31" s="358"/>
      <c r="E31" s="358"/>
      <c r="F31" s="358"/>
      <c r="G31" s="359"/>
      <c r="H31" s="140">
        <v>1</v>
      </c>
      <c r="I31" s="44"/>
      <c r="J31" s="361"/>
    </row>
    <row r="32" spans="2:10">
      <c r="B32" s="357" t="s">
        <v>231</v>
      </c>
      <c r="C32" s="358"/>
      <c r="D32" s="358"/>
      <c r="E32" s="358"/>
      <c r="F32" s="358"/>
      <c r="G32" s="359"/>
      <c r="H32" s="140">
        <v>0.5</v>
      </c>
      <c r="I32" s="44"/>
      <c r="J32" s="361"/>
    </row>
    <row r="33" spans="2:10">
      <c r="B33" s="357" t="s">
        <v>232</v>
      </c>
      <c r="C33" s="358"/>
      <c r="D33" s="358"/>
      <c r="E33" s="358"/>
      <c r="F33" s="358"/>
      <c r="G33" s="359"/>
      <c r="H33" s="140">
        <v>0</v>
      </c>
      <c r="I33" s="44"/>
      <c r="J33" s="362"/>
    </row>
    <row r="34" spans="2:10">
      <c r="B34" s="35"/>
      <c r="C34" s="35"/>
      <c r="D34" s="35"/>
      <c r="E34" s="35"/>
      <c r="F34" s="35"/>
      <c r="G34" s="35"/>
      <c r="H34" s="141"/>
      <c r="I34" s="148"/>
      <c r="J34" s="143"/>
    </row>
    <row r="35" spans="2:10">
      <c r="B35" s="144" t="s">
        <v>233</v>
      </c>
      <c r="C35" s="35"/>
      <c r="D35" s="35"/>
      <c r="E35" s="35"/>
      <c r="F35" s="35"/>
      <c r="G35" s="35"/>
      <c r="H35" s="141"/>
      <c r="I35" s="148"/>
      <c r="J35" s="143"/>
    </row>
    <row r="36" spans="2:10" s="139" customFormat="1" ht="5.25">
      <c r="B36" s="138"/>
      <c r="C36" s="138"/>
      <c r="D36" s="138"/>
      <c r="E36" s="138"/>
      <c r="F36" s="138"/>
      <c r="G36" s="138"/>
      <c r="H36" s="145"/>
      <c r="I36" s="149"/>
      <c r="J36" s="147"/>
    </row>
    <row r="37" spans="2:10">
      <c r="B37" s="357" t="s">
        <v>234</v>
      </c>
      <c r="C37" s="358"/>
      <c r="D37" s="358"/>
      <c r="E37" s="358"/>
      <c r="F37" s="358"/>
      <c r="G37" s="359"/>
      <c r="H37" s="140">
        <v>6</v>
      </c>
      <c r="I37" s="150">
        <f>NQ!F153</f>
        <v>0</v>
      </c>
      <c r="J37" s="151">
        <f>I37/10</f>
        <v>0</v>
      </c>
    </row>
    <row r="39" spans="2:10" ht="18.75">
      <c r="B39" s="351" t="s">
        <v>235</v>
      </c>
      <c r="C39" s="352"/>
      <c r="D39" s="352"/>
      <c r="E39" s="352"/>
      <c r="F39" s="352"/>
      <c r="G39" s="352"/>
      <c r="H39" s="353">
        <f>1+SUM(J5:J33)/100</f>
        <v>1</v>
      </c>
      <c r="I39" s="354"/>
      <c r="J39" s="355"/>
    </row>
    <row r="40" spans="2:10" s="139" customFormat="1" ht="5.25">
      <c r="B40" s="152"/>
      <c r="C40" s="152"/>
      <c r="D40" s="152"/>
      <c r="E40" s="152"/>
      <c r="F40" s="152"/>
      <c r="G40" s="152"/>
      <c r="H40" s="152"/>
      <c r="J40" s="152"/>
    </row>
    <row r="41" spans="2:10" s="139" customFormat="1" ht="5.25">
      <c r="B41" s="152"/>
      <c r="C41" s="152"/>
      <c r="D41" s="152"/>
      <c r="E41" s="152"/>
      <c r="F41" s="152"/>
      <c r="G41" s="152"/>
      <c r="H41" s="152"/>
      <c r="J41" s="152"/>
    </row>
    <row r="42" spans="2:10" s="139" customFormat="1" ht="5.25">
      <c r="B42" s="152"/>
      <c r="C42" s="152"/>
      <c r="D42" s="152"/>
      <c r="E42" s="152"/>
      <c r="F42" s="152"/>
      <c r="G42" s="152"/>
      <c r="H42" s="152"/>
      <c r="J42" s="152"/>
    </row>
    <row r="43" spans="2:10">
      <c r="B43" s="356" t="s">
        <v>236</v>
      </c>
      <c r="C43" s="356"/>
      <c r="D43" s="356"/>
      <c r="E43" s="356"/>
      <c r="F43" s="356"/>
      <c r="G43" s="356"/>
      <c r="H43" s="356"/>
      <c r="I43" s="153"/>
      <c r="J43" s="35"/>
    </row>
  </sheetData>
  <mergeCells count="27">
    <mergeCell ref="B1:J1"/>
    <mergeCell ref="B5:G5"/>
    <mergeCell ref="J5:J6"/>
    <mergeCell ref="B6:G6"/>
    <mergeCell ref="B10:G10"/>
    <mergeCell ref="J10:J12"/>
    <mergeCell ref="B11:G11"/>
    <mergeCell ref="B12:G12"/>
    <mergeCell ref="B23:G23"/>
    <mergeCell ref="J23:J26"/>
    <mergeCell ref="B24:G24"/>
    <mergeCell ref="B25:G25"/>
    <mergeCell ref="B26:G26"/>
    <mergeCell ref="B16:G16"/>
    <mergeCell ref="J16:J19"/>
    <mergeCell ref="B17:G17"/>
    <mergeCell ref="B18:G18"/>
    <mergeCell ref="B19:G19"/>
    <mergeCell ref="B39:G39"/>
    <mergeCell ref="H39:J39"/>
    <mergeCell ref="B43:H43"/>
    <mergeCell ref="B30:G30"/>
    <mergeCell ref="J30:J33"/>
    <mergeCell ref="B31:G31"/>
    <mergeCell ref="B32:G32"/>
    <mergeCell ref="B33:G33"/>
    <mergeCell ref="B37:G37"/>
  </mergeCells>
  <pageMargins left="0.25" right="0.25" top="0.75" bottom="0.75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Tabelas!#REF!</xm:f>
          </x14:formula1>
          <xm:sqref>I5:I6</xm:sqref>
        </x14:dataValidation>
        <x14:dataValidation type="list" allowBlank="1" showInputMessage="1" showErrorMessage="1">
          <x14:formula1>
            <xm:f>Tabelas!#REF!</xm:f>
          </x14:formula1>
          <xm:sqref>I10:I12</xm:sqref>
        </x14:dataValidation>
        <x14:dataValidation type="list" allowBlank="1" showInputMessage="1" showErrorMessage="1">
          <x14:formula1>
            <xm:f>Tabelas!#REF!</xm:f>
          </x14:formula1>
          <xm:sqref>I16:I19</xm:sqref>
        </x14:dataValidation>
        <x14:dataValidation type="list" allowBlank="1" showInputMessage="1" showErrorMessage="1">
          <x14:formula1>
            <xm:f>Tabelas!#REF!</xm:f>
          </x14:formula1>
          <xm:sqref>I23:I26</xm:sqref>
        </x14:dataValidation>
        <x14:dataValidation type="list" allowBlank="1" showInputMessage="1" showErrorMessage="1">
          <x14:formula1>
            <xm:f>Tabelas!#REF!</xm:f>
          </x14:formula1>
          <xm:sqref>I30:I33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28" sqref="K28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13"/>
  <sheetViews>
    <sheetView zoomScaleNormal="100" workbookViewId="0">
      <pane ySplit="1" topLeftCell="A2" activePane="bottomLeft" state="frozen"/>
      <selection activeCell="E22" sqref="E22:E23"/>
      <selection pane="bottomLeft" activeCell="G2" sqref="G2"/>
    </sheetView>
  </sheetViews>
  <sheetFormatPr defaultColWidth="9.140625" defaultRowHeight="15"/>
  <cols>
    <col min="1" max="1" width="13.5703125" style="5" customWidth="1"/>
    <col min="2" max="2" width="3.28515625" style="20" customWidth="1"/>
    <col min="3" max="3" width="43.140625" style="5" customWidth="1"/>
    <col min="4" max="4" width="3.140625" style="20" customWidth="1"/>
    <col min="5" max="5" width="74.28515625" style="5" bestFit="1" customWidth="1"/>
    <col min="6" max="6" width="5.140625" style="5" customWidth="1"/>
    <col min="7" max="7" width="16.5703125" style="5" customWidth="1"/>
    <col min="8" max="16384" width="9.140625" style="5"/>
  </cols>
  <sheetData>
    <row r="1" spans="1:7" s="4" customFormat="1">
      <c r="A1" s="271" t="s">
        <v>9</v>
      </c>
      <c r="B1" s="20"/>
      <c r="C1" s="271" t="s">
        <v>484</v>
      </c>
      <c r="D1" s="20"/>
      <c r="E1" s="271" t="s">
        <v>489</v>
      </c>
      <c r="G1" s="271" t="s">
        <v>514</v>
      </c>
    </row>
    <row r="2" spans="1:7">
      <c r="A2" s="5" t="s">
        <v>1</v>
      </c>
      <c r="C2" s="276" t="s">
        <v>488</v>
      </c>
      <c r="D2" s="276"/>
      <c r="E2" s="276" t="s">
        <v>490</v>
      </c>
      <c r="G2" s="5" t="s">
        <v>515</v>
      </c>
    </row>
    <row r="3" spans="1:7">
      <c r="A3" s="20" t="s">
        <v>2</v>
      </c>
      <c r="C3" s="276" t="s">
        <v>485</v>
      </c>
      <c r="D3" s="276"/>
      <c r="E3" s="276" t="s">
        <v>491</v>
      </c>
      <c r="G3" s="5" t="s">
        <v>516</v>
      </c>
    </row>
    <row r="4" spans="1:7">
      <c r="A4" s="20" t="s">
        <v>3</v>
      </c>
      <c r="C4" s="276" t="s">
        <v>486</v>
      </c>
      <c r="D4" s="276"/>
      <c r="E4" s="276" t="s">
        <v>492</v>
      </c>
    </row>
    <row r="5" spans="1:7">
      <c r="A5" s="20" t="s">
        <v>4</v>
      </c>
      <c r="C5" s="276" t="s">
        <v>487</v>
      </c>
      <c r="D5" s="276"/>
      <c r="E5" s="276" t="s">
        <v>493</v>
      </c>
    </row>
    <row r="6" spans="1:7">
      <c r="A6" s="20" t="s">
        <v>5</v>
      </c>
      <c r="C6" s="276"/>
      <c r="D6" s="276"/>
      <c r="E6" s="276" t="s">
        <v>494</v>
      </c>
    </row>
    <row r="7" spans="1:7">
      <c r="A7" s="20" t="s">
        <v>6</v>
      </c>
      <c r="C7" s="276"/>
      <c r="D7" s="276"/>
      <c r="E7" s="276" t="s">
        <v>495</v>
      </c>
    </row>
    <row r="8" spans="1:7" ht="30">
      <c r="A8" s="5" t="s">
        <v>361</v>
      </c>
      <c r="C8" s="276"/>
      <c r="D8" s="276"/>
      <c r="E8" s="276" t="s">
        <v>496</v>
      </c>
    </row>
    <row r="9" spans="1:7">
      <c r="E9" s="276" t="s">
        <v>497</v>
      </c>
    </row>
    <row r="10" spans="1:7">
      <c r="E10" s="276" t="s">
        <v>498</v>
      </c>
    </row>
    <row r="11" spans="1:7">
      <c r="E11" s="276" t="s">
        <v>499</v>
      </c>
    </row>
    <row r="12" spans="1:7" ht="30">
      <c r="E12" s="276" t="s">
        <v>500</v>
      </c>
    </row>
    <row r="13" spans="1:7" ht="30">
      <c r="E13" s="276" t="s">
        <v>501</v>
      </c>
    </row>
  </sheetData>
  <phoneticPr fontId="16" type="noConversion"/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Formulário</vt:lpstr>
      <vt:lpstr>Anexo I</vt:lpstr>
      <vt:lpstr>Anexo II</vt:lpstr>
      <vt:lpstr>Anexo III</vt:lpstr>
      <vt:lpstr>Anexo IV</vt:lpstr>
      <vt:lpstr>NQ</vt:lpstr>
      <vt:lpstr>CO</vt:lpstr>
      <vt:lpstr>Separador 1</vt:lpstr>
      <vt:lpstr>Tabelas</vt:lpstr>
      <vt:lpstr>NUTII</vt:lpstr>
      <vt:lpstr>NUTIII</vt:lpstr>
      <vt:lpstr>'Anexo I'!Print_Area</vt:lpstr>
      <vt:lpstr>'Anexo II'!Print_Area</vt:lpstr>
      <vt:lpstr>'Anexo III'!Print_Area</vt:lpstr>
      <vt:lpstr>'Anexo IV'!Print_Area</vt:lpstr>
      <vt:lpstr>CO!Print_Area</vt:lpstr>
      <vt:lpstr>Formulário!Print_Area</vt:lpstr>
      <vt:lpstr>NQ!Print_Area</vt:lpstr>
      <vt:lpstr>'Anexo I'!Print_Titles</vt:lpstr>
      <vt:lpstr>'Anexo II'!Print_Titles</vt:lpstr>
      <vt:lpstr>'Anexo III'!Print_Titles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Estríbio</dc:creator>
  <cp:lastModifiedBy>Rui Estríbio</cp:lastModifiedBy>
  <cp:lastPrinted>2021-12-16T13:24:58Z</cp:lastPrinted>
  <dcterms:created xsi:type="dcterms:W3CDTF">2019-03-25T15:44:45Z</dcterms:created>
  <dcterms:modified xsi:type="dcterms:W3CDTF">2021-12-16T13:39:23Z</dcterms:modified>
</cp:coreProperties>
</file>