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FSSSrvLbLx.Domain.Local\Vol1\Geral\GPAH\9 - BNAUT\Avisos\Aviso forças de segrança\Plataforma\"/>
    </mc:Choice>
  </mc:AlternateContent>
  <workbookProtection workbookAlgorithmName="SHA-512" workbookHashValue="MZLnNSGpBnmDJPNOtBiCqj7f9Sc+eiRV6+8de7ZTzz3vkrlrPDgVnni2o68OLrQKJrkZSUldcCmNmISv7//FhQ==" workbookSaltValue="GTBG8xoSSmWj/7aLLb11/w==" workbookSpinCount="100000" lockStructure="1"/>
  <bookViews>
    <workbookView xWindow="-120" yWindow="-120" windowWidth="19440" windowHeight="12240" tabRatio="865"/>
  </bookViews>
  <sheets>
    <sheet name="Formulário" sheetId="9" r:id="rId1"/>
    <sheet name="Anexo I" sheetId="77" r:id="rId2"/>
    <sheet name="Anexo II" sheetId="39" r:id="rId3"/>
    <sheet name="Anexo III" sheetId="60" r:id="rId4"/>
    <sheet name="NQ" sheetId="54" r:id="rId5"/>
    <sheet name="CO" sheetId="55" r:id="rId6"/>
    <sheet name="Cálculo dos apoios" sheetId="68" state="hidden" r:id="rId7"/>
    <sheet name="Valores de referencia" sheetId="73" state="hidden" r:id="rId8"/>
    <sheet name="Ficha de investimento" sheetId="69" state="hidden" r:id="rId9"/>
    <sheet name="Separador" sheetId="71" state="hidden" r:id="rId10"/>
    <sheet name="Simulador HCC" sheetId="67" state="hidden" r:id="rId11"/>
    <sheet name="Tabelas" sheetId="30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2" hidden="1">'Anexo II'!$A$5:$AD$155</definedName>
    <definedName name="_xlnm._FilterDatabase" localSheetId="3" hidden="1">'Anexo III'!$A$7:$M$157</definedName>
    <definedName name="_xlnm._FilterDatabase" localSheetId="6" hidden="1">'Cálculo dos apoios'!$A$9:$AC$159</definedName>
    <definedName name="_xlnm._FilterDatabase" localSheetId="11" hidden="1">Tabelas!$A$1:$AA$1</definedName>
    <definedName name="_xlnm._FilterDatabase" localSheetId="7" hidden="1">'Valores de referencia'!$A$9:$U$159</definedName>
    <definedName name="_Toc85403521" localSheetId="11">Tabelas!$N$8</definedName>
    <definedName name="aa" localSheetId="1">#REF!</definedName>
    <definedName name="aa" localSheetId="7">#REF!</definedName>
    <definedName name="aa">#REF!</definedName>
    <definedName name="CompT0_1a5" localSheetId="1">[1]arrend!$I$15</definedName>
    <definedName name="CompT0_1a5" localSheetId="2">[2]arrend!$I$18</definedName>
    <definedName name="CompT0_1a5" localSheetId="3">[2]arrend!$I$18</definedName>
    <definedName name="CompT0_1a5" localSheetId="6">[2]arrend!$I$18</definedName>
    <definedName name="CompT0_1a5" localSheetId="7">[2]arrend!$I$18</definedName>
    <definedName name="CompT0_1a5">#REF!</definedName>
    <definedName name="CompT0_6a10" localSheetId="1">[1]arrend!$I$16</definedName>
    <definedName name="CompT0_6a10" localSheetId="2">[2]arrend!$I$19</definedName>
    <definedName name="CompT0_6a10" localSheetId="3">[2]arrend!$I$19</definedName>
    <definedName name="CompT0_6a10" localSheetId="6">[2]arrend!$I$19</definedName>
    <definedName name="CompT0_6a10" localSheetId="7">[2]arrend!$I$19</definedName>
    <definedName name="CompT0_6a10">#REF!</definedName>
    <definedName name="CompT1_1a5" localSheetId="1">[1]arrend!$J$15</definedName>
    <definedName name="CompT1_1a5" localSheetId="2">[2]arrend!$J$18</definedName>
    <definedName name="CompT1_1a5" localSheetId="3">[2]arrend!$J$18</definedName>
    <definedName name="CompT1_1a5" localSheetId="6">[2]arrend!$J$18</definedName>
    <definedName name="CompT1_1a5" localSheetId="7">[2]arrend!$J$18</definedName>
    <definedName name="CompT1_1a5">#REF!</definedName>
    <definedName name="CompT1_6a10" localSheetId="1">[1]arrend!$J$16</definedName>
    <definedName name="CompT1_6a10" localSheetId="2">[2]arrend!$J$19</definedName>
    <definedName name="CompT1_6a10" localSheetId="3">[2]arrend!$J$19</definedName>
    <definedName name="CompT1_6a10" localSheetId="6">[2]arrend!$J$19</definedName>
    <definedName name="CompT1_6a10" localSheetId="7">[2]arrend!$J$19</definedName>
    <definedName name="CompT1_6a10">#REF!</definedName>
    <definedName name="CompT2_1a5" localSheetId="1">[1]arrend!$K$15</definedName>
    <definedName name="CompT2_1a5" localSheetId="2">[2]arrend!$K$18</definedName>
    <definedName name="CompT2_1a5" localSheetId="3">[2]arrend!$K$18</definedName>
    <definedName name="CompT2_1a5" localSheetId="6">[2]arrend!$K$18</definedName>
    <definedName name="CompT2_1a5" localSheetId="7">[2]arrend!$K$18</definedName>
    <definedName name="CompT2_1a5">#REF!</definedName>
    <definedName name="CompT2_6a10" localSheetId="1">[1]arrend!$K$16</definedName>
    <definedName name="CompT2_6a10" localSheetId="2">[2]arrend!$K$19</definedName>
    <definedName name="CompT2_6a10" localSheetId="3">[2]arrend!$K$19</definedName>
    <definedName name="CompT2_6a10" localSheetId="6">[2]arrend!$K$19</definedName>
    <definedName name="CompT2_6a10" localSheetId="7">[2]arrend!$K$19</definedName>
    <definedName name="CompT2_6a10">#REF!</definedName>
    <definedName name="CompT3_1a5" localSheetId="1">[1]arrend!$L$15</definedName>
    <definedName name="CompT3_1a5" localSheetId="2">[2]arrend!$L$18</definedName>
    <definedName name="CompT3_1a5" localSheetId="3">[2]arrend!$L$18</definedName>
    <definedName name="CompT3_1a5" localSheetId="6">[2]arrend!$L$18</definedName>
    <definedName name="CompT3_1a5" localSheetId="7">[2]arrend!$L$18</definedName>
    <definedName name="CompT3_1a5">#REF!</definedName>
    <definedName name="CompT3_6a10" localSheetId="1">[1]arrend!$L$16</definedName>
    <definedName name="CompT3_6a10" localSheetId="2">[2]arrend!$L$19</definedName>
    <definedName name="CompT3_6a10" localSheetId="3">[2]arrend!$L$19</definedName>
    <definedName name="CompT3_6a10" localSheetId="6">[2]arrend!$L$19</definedName>
    <definedName name="CompT3_6a10" localSheetId="7">[2]arrend!$L$19</definedName>
    <definedName name="CompT3_6a10">#REF!</definedName>
    <definedName name="CompT4_1a5" localSheetId="1">[1]arrend!$M$15</definedName>
    <definedName name="CompT4_1a5" localSheetId="2">[2]arrend!$M$18</definedName>
    <definedName name="CompT4_1a5" localSheetId="3">[2]arrend!$M$18</definedName>
    <definedName name="CompT4_1a5" localSheetId="6">[2]arrend!$M$18</definedName>
    <definedName name="CompT4_1a5" localSheetId="7">[2]arrend!$M$18</definedName>
    <definedName name="CompT4_1a5">#REF!</definedName>
    <definedName name="CompT4_6a10" localSheetId="1">[1]arrend!$M$16</definedName>
    <definedName name="CompT4_6a10" localSheetId="2">[2]arrend!$M$19</definedName>
    <definedName name="CompT4_6a10" localSheetId="3">[2]arrend!$M$19</definedName>
    <definedName name="CompT4_6a10" localSheetId="6">[2]arrend!$M$19</definedName>
    <definedName name="CompT4_6a10" localSheetId="7">[2]arrend!$M$19</definedName>
    <definedName name="CompT4_6a10">#REF!</definedName>
    <definedName name="CompT5_1a5" localSheetId="1">[1]arrend!$N$15</definedName>
    <definedName name="CompT5_1a5" localSheetId="2">[2]arrend!$N$18</definedName>
    <definedName name="CompT5_1a5" localSheetId="3">[2]arrend!$N$18</definedName>
    <definedName name="CompT5_1a5" localSheetId="6">[2]arrend!$N$18</definedName>
    <definedName name="CompT5_1a5" localSheetId="7">[2]arrend!$N$18</definedName>
    <definedName name="CompT5_1a5">#REF!</definedName>
    <definedName name="CompT5_6a10" localSheetId="1">[1]arrend!$N$16</definedName>
    <definedName name="CompT5_6a10" localSheetId="2">[2]arrend!$N$19</definedName>
    <definedName name="CompT5_6a10" localSheetId="3">[2]arrend!$N$19</definedName>
    <definedName name="CompT5_6a10" localSheetId="6">[2]arrend!$N$19</definedName>
    <definedName name="CompT5_6a10" localSheetId="7">[2]arrend!$N$19</definedName>
    <definedName name="CompT5_6a10">#REF!</definedName>
    <definedName name="CP_HCC" localSheetId="1">[1]HCC!$C$15</definedName>
    <definedName name="CP_HCC">[3]HCC!$C$15</definedName>
    <definedName name="CS" localSheetId="1">[1]HCC!$C$5</definedName>
    <definedName name="CS">[3]HCC!$C$5</definedName>
    <definedName name="DifT0" localSheetId="1">[1]arrend!$I$17</definedName>
    <definedName name="DifT0" localSheetId="2">[2]arrend!$I$17</definedName>
    <definedName name="DifT0" localSheetId="3">[2]arrend!$I$17</definedName>
    <definedName name="DifT0" localSheetId="6">[2]arrend!$I$17</definedName>
    <definedName name="DifT0" localSheetId="7">[2]arrend!$I$17</definedName>
    <definedName name="DifT0">#REF!</definedName>
    <definedName name="DifT1" localSheetId="1">[1]arrend!$J$17</definedName>
    <definedName name="DifT1" localSheetId="2">[2]arrend!$J$17</definedName>
    <definedName name="DifT1" localSheetId="3">[2]arrend!$J$17</definedName>
    <definedName name="DifT1" localSheetId="6">[2]arrend!$J$17</definedName>
    <definedName name="DifT1" localSheetId="7">[2]arrend!$J$17</definedName>
    <definedName name="DifT1">#REF!</definedName>
    <definedName name="DifT2" localSheetId="1">[1]arrend!$K$17</definedName>
    <definedName name="DifT2" localSheetId="2">[2]arrend!$K$17</definedName>
    <definedName name="DifT2" localSheetId="3">[2]arrend!$K$17</definedName>
    <definedName name="DifT2" localSheetId="6">[2]arrend!$K$17</definedName>
    <definedName name="DifT2" localSheetId="7">[2]arrend!$K$17</definedName>
    <definedName name="DifT2">#REF!</definedName>
    <definedName name="DifT3" localSheetId="1">[1]arrend!$L$17</definedName>
    <definedName name="DifT3" localSheetId="2">[2]arrend!$L$17</definedName>
    <definedName name="DifT3" localSheetId="3">[2]arrend!$L$17</definedName>
    <definedName name="DifT3" localSheetId="6">[2]arrend!$L$17</definedName>
    <definedName name="DifT3" localSheetId="7">[2]arrend!$L$17</definedName>
    <definedName name="DifT3">#REF!</definedName>
    <definedName name="DifT4" localSheetId="1">[1]arrend!$M$17</definedName>
    <definedName name="DifT4" localSheetId="2">[2]arrend!$M$17</definedName>
    <definedName name="DifT4" localSheetId="3">[2]arrend!$M$17</definedName>
    <definedName name="DifT4" localSheetId="6">[2]arrend!$M$17</definedName>
    <definedName name="DifT4" localSheetId="7">[2]arrend!$M$17</definedName>
    <definedName name="DifT4">#REF!</definedName>
    <definedName name="DifT5" localSheetId="1">[1]arrend!$N$17</definedName>
    <definedName name="DifT5" localSheetId="2">[2]arrend!$N$17</definedName>
    <definedName name="DifT5" localSheetId="3">[2]arrend!$N$17</definedName>
    <definedName name="DifT5" localSheetId="6">[2]arrend!$N$17</definedName>
    <definedName name="DifT5" localSheetId="7">[2]arrend!$N$17</definedName>
    <definedName name="DifT5">#REF!</definedName>
    <definedName name="InvT0" localSheetId="1">#REF!</definedName>
    <definedName name="InvT0" localSheetId="2">[2]arrend!$I$16</definedName>
    <definedName name="InvT0" localSheetId="3">[2]arrend!$I$16</definedName>
    <definedName name="InvT0" localSheetId="6">[2]arrend!$I$16</definedName>
    <definedName name="InvT0" localSheetId="7">[2]arrend!$I$16</definedName>
    <definedName name="InvT0">#REF!</definedName>
    <definedName name="InvT1" localSheetId="1">#REF!</definedName>
    <definedName name="InvT1" localSheetId="2">[2]arrend!$J$16</definedName>
    <definedName name="InvT1" localSheetId="3">[2]arrend!$J$16</definedName>
    <definedName name="InvT1" localSheetId="6">[2]arrend!$J$16</definedName>
    <definedName name="InvT1" localSheetId="7">[2]arrend!$J$16</definedName>
    <definedName name="InvT1">#REF!</definedName>
    <definedName name="InvT2" localSheetId="1">#REF!</definedName>
    <definedName name="InvT2" localSheetId="2">[2]arrend!$K$16</definedName>
    <definedName name="InvT2" localSheetId="3">[2]arrend!$K$16</definedName>
    <definedName name="InvT2" localSheetId="6">[2]arrend!$K$16</definedName>
    <definedName name="InvT2" localSheetId="7">[2]arrend!$K$16</definedName>
    <definedName name="InvT2">#REF!</definedName>
    <definedName name="InvT3" localSheetId="1">#REF!</definedName>
    <definedName name="InvT3" localSheetId="2">[2]arrend!$L$16</definedName>
    <definedName name="InvT3" localSheetId="3">[2]arrend!$L$16</definedName>
    <definedName name="InvT3" localSheetId="6">[2]arrend!$L$16</definedName>
    <definedName name="InvT3" localSheetId="7">[2]arrend!$L$16</definedName>
    <definedName name="InvT3">#REF!</definedName>
    <definedName name="InvT4" localSheetId="1">#REF!</definedName>
    <definedName name="InvT4" localSheetId="2">[2]arrend!$M$16</definedName>
    <definedName name="InvT4" localSheetId="3">[2]arrend!$M$16</definedName>
    <definedName name="InvT4" localSheetId="6">[2]arrend!$M$16</definedName>
    <definedName name="InvT4" localSheetId="7">[2]arrend!$M$16</definedName>
    <definedName name="InvT4">#REF!</definedName>
    <definedName name="InvT5" localSheetId="1">#REF!</definedName>
    <definedName name="InvT5" localSheetId="2">[2]arrend!$N$16</definedName>
    <definedName name="InvT5" localSheetId="3">[2]arrend!$N$16</definedName>
    <definedName name="InvT5" localSheetId="6">[2]arrend!$N$16</definedName>
    <definedName name="InvT5" localSheetId="7">[2]arrend!$N$16</definedName>
    <definedName name="InvT5">#REF!</definedName>
    <definedName name="IVAintermédio" localSheetId="1">#REF!</definedName>
    <definedName name="IVAintermédio" localSheetId="7">#REF!</definedName>
    <definedName name="IVAintermédio">#REF!</definedName>
    <definedName name="IVAnormal" localSheetId="1">#REF!</definedName>
    <definedName name="IVAnormal" localSheetId="7">#REF!</definedName>
    <definedName name="IVAnormal">#REF!</definedName>
    <definedName name="IVAreduzido" localSheetId="1">#REF!</definedName>
    <definedName name="IVAreduzido" localSheetId="7">#REF!</definedName>
    <definedName name="IVAreduzido">#REF!</definedName>
    <definedName name="município" localSheetId="1">#REF!</definedName>
    <definedName name="município" localSheetId="2">[2]Parecer!$D$7</definedName>
    <definedName name="município" localSheetId="3">[2]Parecer!$D$7</definedName>
    <definedName name="município" localSheetId="6">[2]Parecer!$D$7</definedName>
    <definedName name="município" localSheetId="10">Formulário!#REF!</definedName>
    <definedName name="município" localSheetId="7">[2]Parecer!$D$7</definedName>
    <definedName name="município">Formulário!#REF!</definedName>
    <definedName name="NUTI" localSheetId="1">#REF!</definedName>
    <definedName name="NUTI" localSheetId="2">[2]Parecer!$D$9</definedName>
    <definedName name="NUTI" localSheetId="3">[2]Parecer!$D$9</definedName>
    <definedName name="NUTI" localSheetId="6">[2]Parecer!$D$9</definedName>
    <definedName name="NUTI" localSheetId="7">[2]Parecer!$D$9</definedName>
    <definedName name="NUTI">[3]Formulário!$P$9</definedName>
    <definedName name="NUTII" localSheetId="1">#REF!</definedName>
    <definedName name="NUTII" localSheetId="2">[2]Parecer!$D$11</definedName>
    <definedName name="NUTII" localSheetId="3">[2]Parecer!$D$11</definedName>
    <definedName name="NUTII" localSheetId="6">[2]Parecer!$D$11</definedName>
    <definedName name="NUTII" localSheetId="7">[2]Parecer!$D$11</definedName>
    <definedName name="NUTII_2011" localSheetId="1">#REF!</definedName>
    <definedName name="NUTII_2011" localSheetId="2">[2]Parecer!$Q$11</definedName>
    <definedName name="NUTII_2011" localSheetId="3">[2]Parecer!$Q$11</definedName>
    <definedName name="NUTII_2011" localSheetId="6">[2]Parecer!$Q$11</definedName>
    <definedName name="NUTII_2011" localSheetId="7">[2]Parecer!$Q$11</definedName>
    <definedName name="NUTIII" localSheetId="1">#REF!</definedName>
    <definedName name="NUTIII" localSheetId="2">[2]Parecer!$D$13</definedName>
    <definedName name="NUTIII" localSheetId="3">[2]Parecer!$D$13</definedName>
    <definedName name="NUTIII" localSheetId="6">[2]Parecer!$D$13</definedName>
    <definedName name="NUTIII" localSheetId="7">[2]Parecer!$D$13</definedName>
    <definedName name="NUTIII_2011" localSheetId="1">#REF!</definedName>
    <definedName name="NUTIII_2011" localSheetId="2">[2]Parecer!$Q$13</definedName>
    <definedName name="NUTIII_2011" localSheetId="3">[2]Parecer!$Q$13</definedName>
    <definedName name="NUTIII_2011" localSheetId="6">[2]Parecer!$Q$13</definedName>
    <definedName name="NUTIII_2011" localSheetId="7">[2]Parecer!$Q$13</definedName>
    <definedName name="P25_BD" localSheetId="1">[1]!Table485052[P25]</definedName>
    <definedName name="P25_BD">[1]!Table485052[P25]</definedName>
    <definedName name="P26abcde" localSheetId="1">[1]!Table4850[P26abcde]</definedName>
    <definedName name="P26abcde">[1]!Table4850[P26abcde]</definedName>
    <definedName name="P26aM" localSheetId="1">[1]!Table48[P26aM]</definedName>
    <definedName name="P26aM">[1]!Table48[P26aM]</definedName>
    <definedName name="_xlnm.Print_Area" localSheetId="1">'Anexo I'!$A$1:$H$20</definedName>
    <definedName name="_xlnm.Print_Area" localSheetId="2">'Anexo II'!$A$1:$AC$156</definedName>
    <definedName name="_xlnm.Print_Area" localSheetId="3">'Anexo III'!$A$1:$M$158</definedName>
    <definedName name="_xlnm.Print_Area" localSheetId="6">'Cálculo dos apoios'!$A$1:$AC$160</definedName>
    <definedName name="_xlnm.Print_Area" localSheetId="5">CO!$B$1:$J$44</definedName>
    <definedName name="_xlnm.Print_Area" localSheetId="8">'Ficha de investimento'!$B$1:$O$209</definedName>
    <definedName name="_xlnm.Print_Area" localSheetId="0">Formulário!$A$1:$N$69</definedName>
    <definedName name="_xlnm.Print_Area" localSheetId="4">NQ!$B$1:$G$158</definedName>
    <definedName name="_xlnm.Print_Area" localSheetId="10">'Simulador HCC'!$B$1:$V$19</definedName>
    <definedName name="_xlnm.Print_Area" localSheetId="7">'Valores de referencia'!$A$1:$U$159</definedName>
    <definedName name="_xlnm.Print_Titles" localSheetId="1">'Anexo I'!$1:$6</definedName>
    <definedName name="_xlnm.Print_Titles" localSheetId="2">'Anexo II'!$1:$5</definedName>
    <definedName name="_xlnm.Print_Titles" localSheetId="3">'Anexo III'!$1:$7</definedName>
    <definedName name="_xlnm.Print_Titles" localSheetId="6">'Cálculo dos apoios'!$1:$9</definedName>
    <definedName name="_xlnm.Print_Titles" localSheetId="5">CO!$1:$2</definedName>
    <definedName name="_xlnm.Print_Titles" localSheetId="8">'Ficha de investimento'!$1:$33</definedName>
    <definedName name="_xlnm.Print_Titles" localSheetId="4">NQ!$1:$2</definedName>
    <definedName name="_xlnm.Print_Titles" localSheetId="10">'Simulador HCC'!$1:$1</definedName>
    <definedName name="_xlnm.Print_Titles" localSheetId="7">'Valores de referencia'!$1:$9</definedName>
    <definedName name="resto" localSheetId="1">[4]Formulário!$E$7</definedName>
    <definedName name="resto">[4]Formulário!$E$7</definedName>
    <definedName name="SH25_BD" localSheetId="1">[1]!Table5[SH25_BD]</definedName>
    <definedName name="SH25_BD" localSheetId="3">Tabelas!$AA$2:$AA$5</definedName>
    <definedName name="SH25_BD" localSheetId="6">Tabelas!$AA$2:$AA$5</definedName>
    <definedName name="SH25_BD" localSheetId="7">Tabelas!$AA$2:$AA$5</definedName>
    <definedName name="SH25_BD">Tabelas!$AA$2:$AA$5</definedName>
    <definedName name="SH26abc" localSheetId="1">[1]!SHEstado[SH26abc]</definedName>
    <definedName name="SH26abc" localSheetId="3">Tabelas!$Q$2:$Q$8</definedName>
    <definedName name="SH26abc" localSheetId="6">Tabelas!$Q$2:$Q$8</definedName>
    <definedName name="SH26abc" localSheetId="7">Tabelas!$Q$2:$Q$8</definedName>
    <definedName name="SH26abc">Tabelas!$Q$2:$Q$8</definedName>
    <definedName name="SH26d" localSheetId="1">[1]!Table6[SH26d]</definedName>
    <definedName name="SH26d" localSheetId="3">Tabelas!$W$2:$W$6</definedName>
    <definedName name="SH26d" localSheetId="6">Tabelas!$W$2:$W$6</definedName>
    <definedName name="SH26d" localSheetId="7">Tabelas!$W$2:$W$6</definedName>
    <definedName name="SH26d">Tabelas!$W$2:$W$6</definedName>
    <definedName name="SH26e" localSheetId="1">[1]!Table7[SH26e]</definedName>
    <definedName name="SH26e" localSheetId="3">Tabelas!$Y$2:$Y$2</definedName>
    <definedName name="SH26e" localSheetId="6">Tabelas!$Y$2:$Y$2</definedName>
    <definedName name="SH26e" localSheetId="10">#REF!</definedName>
    <definedName name="SH26e" localSheetId="7">Tabelas!$Y$2:$Y$2</definedName>
    <definedName name="SH26e">Tabelas!$Y$2:$Y$2</definedName>
    <definedName name="ss" localSheetId="1">#REF!</definedName>
    <definedName name="ss" localSheetId="7">#REF!</definedName>
    <definedName name="ss">#REF!</definedName>
    <definedName name="VRefRenda" localSheetId="1">[1]arrend!$I$8</definedName>
    <definedName name="VRefRenda" localSheetId="2">[2]arrend!$I$8</definedName>
    <definedName name="VRefRenda" localSheetId="3">[2]arrend!$I$8</definedName>
    <definedName name="VRefRenda" localSheetId="6">[2]arrend!$I$8</definedName>
    <definedName name="VRefRenda" localSheetId="7">[2]arrend!$I$8</definedName>
    <definedName name="VRefRenda">#REF!</definedName>
    <definedName name="VSubRenda" localSheetId="1">[1]arrend!$I$9</definedName>
    <definedName name="VSubRenda" localSheetId="2">[2]arrend!$I$9</definedName>
    <definedName name="VSubRenda" localSheetId="3">[2]arrend!$I$9</definedName>
    <definedName name="VSubRenda" localSheetId="6">[2]arrend!$I$9</definedName>
    <definedName name="VSubRenda" localSheetId="7">[2]arrend!$I$9</definedName>
    <definedName name="VSubRend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" i="9" l="1"/>
  <c r="K44" i="9" s="1"/>
  <c r="A2" i="39" l="1"/>
  <c r="A2" i="60" s="1"/>
  <c r="C158" i="60"/>
  <c r="D158" i="60"/>
  <c r="E158" i="60"/>
  <c r="F158" i="60"/>
  <c r="G158" i="60"/>
  <c r="H158" i="60"/>
  <c r="I158" i="60"/>
  <c r="J158" i="60"/>
  <c r="K158" i="60"/>
  <c r="L158" i="60"/>
  <c r="B158" i="60"/>
  <c r="D18" i="73" l="1"/>
  <c r="A157" i="60" l="1"/>
  <c r="A156" i="60"/>
  <c r="A155" i="60"/>
  <c r="A154" i="60"/>
  <c r="A153" i="60"/>
  <c r="A152" i="60"/>
  <c r="A151" i="60"/>
  <c r="A150" i="60"/>
  <c r="A149" i="60"/>
  <c r="A148" i="60"/>
  <c r="A147" i="60"/>
  <c r="A146" i="60"/>
  <c r="A145" i="60"/>
  <c r="A144" i="60"/>
  <c r="A143" i="60"/>
  <c r="A142" i="60"/>
  <c r="A141" i="60"/>
  <c r="A140" i="60"/>
  <c r="A139" i="60"/>
  <c r="A138" i="60"/>
  <c r="A137" i="60"/>
  <c r="A136" i="60"/>
  <c r="A135" i="60"/>
  <c r="A134" i="60"/>
  <c r="A133" i="60"/>
  <c r="A132" i="60"/>
  <c r="A131" i="60"/>
  <c r="A130" i="60"/>
  <c r="A129" i="60"/>
  <c r="A128" i="60"/>
  <c r="A127" i="60"/>
  <c r="A126" i="60"/>
  <c r="A125" i="60"/>
  <c r="A124" i="60"/>
  <c r="A123" i="60"/>
  <c r="A122" i="60"/>
  <c r="A121" i="60"/>
  <c r="A120" i="60"/>
  <c r="A119" i="60"/>
  <c r="A118" i="60"/>
  <c r="A117" i="60"/>
  <c r="A116" i="60"/>
  <c r="A115" i="60"/>
  <c r="A114" i="60"/>
  <c r="A113" i="60"/>
  <c r="A112" i="60"/>
  <c r="A111" i="60"/>
  <c r="A110" i="60"/>
  <c r="A109" i="60"/>
  <c r="A108" i="60"/>
  <c r="A107" i="60"/>
  <c r="A106" i="60"/>
  <c r="A105" i="60"/>
  <c r="A104" i="60"/>
  <c r="A103" i="60"/>
  <c r="A102" i="60"/>
  <c r="A101" i="60"/>
  <c r="A100" i="60"/>
  <c r="A99" i="60"/>
  <c r="A98" i="60"/>
  <c r="A97" i="60"/>
  <c r="A96" i="60"/>
  <c r="A95" i="60"/>
  <c r="A94" i="60"/>
  <c r="A93" i="60"/>
  <c r="A92" i="60"/>
  <c r="A91" i="60"/>
  <c r="A90" i="60"/>
  <c r="A89" i="60"/>
  <c r="A88" i="60"/>
  <c r="A87" i="60"/>
  <c r="A86" i="60"/>
  <c r="A85" i="60"/>
  <c r="A84" i="60"/>
  <c r="A83" i="60"/>
  <c r="A82" i="60"/>
  <c r="A81" i="60"/>
  <c r="A80" i="60"/>
  <c r="A79" i="60"/>
  <c r="A78" i="60"/>
  <c r="A77" i="60"/>
  <c r="A76" i="60"/>
  <c r="A75" i="60"/>
  <c r="A74" i="60"/>
  <c r="A73" i="60"/>
  <c r="A72" i="60"/>
  <c r="A71" i="60"/>
  <c r="A70" i="60"/>
  <c r="A69" i="60"/>
  <c r="A68" i="60"/>
  <c r="A67" i="60"/>
  <c r="A66" i="60"/>
  <c r="A65" i="60"/>
  <c r="A64" i="60"/>
  <c r="A63" i="60"/>
  <c r="A62" i="60"/>
  <c r="A61" i="60"/>
  <c r="A60" i="60"/>
  <c r="A59" i="60"/>
  <c r="A58" i="60"/>
  <c r="A57" i="60"/>
  <c r="A56" i="60"/>
  <c r="A55" i="60"/>
  <c r="A54" i="60"/>
  <c r="A53" i="60"/>
  <c r="A52" i="60"/>
  <c r="A51" i="60"/>
  <c r="A50" i="60"/>
  <c r="A49" i="60"/>
  <c r="A48" i="60"/>
  <c r="A47" i="60"/>
  <c r="A46" i="60"/>
  <c r="A45" i="60"/>
  <c r="A44" i="60"/>
  <c r="A43" i="60"/>
  <c r="A42" i="60"/>
  <c r="A41" i="60"/>
  <c r="A40" i="60"/>
  <c r="A39" i="60"/>
  <c r="A38" i="60"/>
  <c r="A37" i="60"/>
  <c r="A36" i="60"/>
  <c r="A35" i="60"/>
  <c r="A34" i="60"/>
  <c r="A33" i="60"/>
  <c r="A32" i="60"/>
  <c r="A31" i="60"/>
  <c r="A30" i="60"/>
  <c r="A29" i="60"/>
  <c r="A28" i="60"/>
  <c r="A27" i="60"/>
  <c r="A26" i="60"/>
  <c r="A25" i="60"/>
  <c r="A24" i="60"/>
  <c r="A23" i="60"/>
  <c r="A22" i="60"/>
  <c r="A21" i="60"/>
  <c r="A20" i="60"/>
  <c r="A19" i="60"/>
  <c r="A18" i="60"/>
  <c r="A17" i="60"/>
  <c r="A16" i="60"/>
  <c r="A15" i="60"/>
  <c r="A14" i="60"/>
  <c r="A13" i="60"/>
  <c r="A12" i="60"/>
  <c r="A11" i="60"/>
  <c r="A10" i="60"/>
  <c r="A9" i="60"/>
  <c r="A8" i="60"/>
  <c r="AA137" i="68" l="1"/>
  <c r="S137" i="68"/>
  <c r="R137" i="68"/>
  <c r="Q137" i="68"/>
  <c r="P137" i="68"/>
  <c r="O137" i="68"/>
  <c r="N137" i="68"/>
  <c r="M137" i="68"/>
  <c r="L137" i="68"/>
  <c r="K137" i="68"/>
  <c r="J137" i="68"/>
  <c r="I137" i="68"/>
  <c r="H137" i="68"/>
  <c r="G137" i="68"/>
  <c r="F137" i="68"/>
  <c r="E137" i="68"/>
  <c r="D137" i="68"/>
  <c r="AA136" i="68"/>
  <c r="S136" i="68"/>
  <c r="R136" i="68"/>
  <c r="Q136" i="68"/>
  <c r="P136" i="68"/>
  <c r="O136" i="68"/>
  <c r="N136" i="68"/>
  <c r="M136" i="68"/>
  <c r="L136" i="68"/>
  <c r="K136" i="68"/>
  <c r="J136" i="68"/>
  <c r="I136" i="68"/>
  <c r="H136" i="68"/>
  <c r="G136" i="68"/>
  <c r="F136" i="68"/>
  <c r="E136" i="68"/>
  <c r="D136" i="68"/>
  <c r="AA135" i="68"/>
  <c r="S135" i="68"/>
  <c r="R135" i="68"/>
  <c r="Q135" i="68"/>
  <c r="P135" i="68"/>
  <c r="O135" i="68"/>
  <c r="N135" i="68"/>
  <c r="M135" i="68"/>
  <c r="L135" i="68"/>
  <c r="K135" i="68"/>
  <c r="J135" i="68"/>
  <c r="I135" i="68"/>
  <c r="H135" i="68"/>
  <c r="G135" i="68"/>
  <c r="F135" i="68"/>
  <c r="E135" i="68"/>
  <c r="D135" i="68"/>
  <c r="AA134" i="68"/>
  <c r="S134" i="68"/>
  <c r="R134" i="68"/>
  <c r="Q134" i="68"/>
  <c r="P134" i="68"/>
  <c r="O134" i="68"/>
  <c r="N134" i="68"/>
  <c r="M134" i="68"/>
  <c r="L134" i="68"/>
  <c r="K134" i="68"/>
  <c r="J134" i="68"/>
  <c r="I134" i="68"/>
  <c r="H134" i="68"/>
  <c r="G134" i="68"/>
  <c r="F134" i="68"/>
  <c r="E134" i="68"/>
  <c r="D134" i="68"/>
  <c r="AA133" i="68"/>
  <c r="S133" i="68"/>
  <c r="R133" i="68"/>
  <c r="Q133" i="68"/>
  <c r="P133" i="68"/>
  <c r="O133" i="68"/>
  <c r="N133" i="68"/>
  <c r="M133" i="68"/>
  <c r="L133" i="68"/>
  <c r="K133" i="68"/>
  <c r="J133" i="68"/>
  <c r="I133" i="68"/>
  <c r="H133" i="68"/>
  <c r="G133" i="68"/>
  <c r="F133" i="68"/>
  <c r="E133" i="68"/>
  <c r="D133" i="68"/>
  <c r="AA132" i="68"/>
  <c r="S132" i="68"/>
  <c r="R132" i="68"/>
  <c r="Q132" i="68"/>
  <c r="P132" i="68"/>
  <c r="O132" i="68"/>
  <c r="N132" i="68"/>
  <c r="M132" i="68"/>
  <c r="L132" i="68"/>
  <c r="K132" i="68"/>
  <c r="J132" i="68"/>
  <c r="I132" i="68"/>
  <c r="H132" i="68"/>
  <c r="G132" i="68"/>
  <c r="F132" i="68"/>
  <c r="E132" i="68"/>
  <c r="D132" i="68"/>
  <c r="AA131" i="68"/>
  <c r="S131" i="68"/>
  <c r="R131" i="68"/>
  <c r="Q131" i="68"/>
  <c r="P131" i="68"/>
  <c r="O131" i="68"/>
  <c r="N131" i="68"/>
  <c r="M131" i="68"/>
  <c r="L131" i="68"/>
  <c r="K131" i="68"/>
  <c r="J131" i="68"/>
  <c r="I131" i="68"/>
  <c r="H131" i="68"/>
  <c r="G131" i="68"/>
  <c r="F131" i="68"/>
  <c r="E131" i="68"/>
  <c r="D131" i="68"/>
  <c r="AA130" i="68"/>
  <c r="S130" i="68"/>
  <c r="R130" i="68"/>
  <c r="Q130" i="68"/>
  <c r="P130" i="68"/>
  <c r="O130" i="68"/>
  <c r="N130" i="68"/>
  <c r="M130" i="68"/>
  <c r="L130" i="68"/>
  <c r="K130" i="68"/>
  <c r="J130" i="68"/>
  <c r="I130" i="68"/>
  <c r="H130" i="68"/>
  <c r="G130" i="68"/>
  <c r="F130" i="68"/>
  <c r="E130" i="68"/>
  <c r="D130" i="68"/>
  <c r="AA129" i="68"/>
  <c r="S129" i="68"/>
  <c r="R129" i="68"/>
  <c r="Q129" i="68"/>
  <c r="P129" i="68"/>
  <c r="O129" i="68"/>
  <c r="N129" i="68"/>
  <c r="M129" i="68"/>
  <c r="L129" i="68"/>
  <c r="K129" i="68"/>
  <c r="J129" i="68"/>
  <c r="I129" i="68"/>
  <c r="H129" i="68"/>
  <c r="G129" i="68"/>
  <c r="F129" i="68"/>
  <c r="E129" i="68"/>
  <c r="D129" i="68"/>
  <c r="AA128" i="68"/>
  <c r="S128" i="68"/>
  <c r="R128" i="68"/>
  <c r="Q128" i="68"/>
  <c r="P128" i="68"/>
  <c r="O128" i="68"/>
  <c r="N128" i="68"/>
  <c r="M128" i="68"/>
  <c r="L128" i="68"/>
  <c r="K128" i="68"/>
  <c r="J128" i="68"/>
  <c r="I128" i="68"/>
  <c r="H128" i="68"/>
  <c r="G128" i="68"/>
  <c r="F128" i="68"/>
  <c r="E128" i="68"/>
  <c r="D128" i="68"/>
  <c r="AA127" i="68"/>
  <c r="S127" i="68"/>
  <c r="R127" i="68"/>
  <c r="Q127" i="68"/>
  <c r="P127" i="68"/>
  <c r="O127" i="68"/>
  <c r="N127" i="68"/>
  <c r="M127" i="68"/>
  <c r="L127" i="68"/>
  <c r="K127" i="68"/>
  <c r="J127" i="68"/>
  <c r="I127" i="68"/>
  <c r="H127" i="68"/>
  <c r="G127" i="68"/>
  <c r="F127" i="68"/>
  <c r="E127" i="68"/>
  <c r="D127" i="68"/>
  <c r="AA126" i="68"/>
  <c r="S126" i="68"/>
  <c r="R126" i="68"/>
  <c r="Q126" i="68"/>
  <c r="P126" i="68"/>
  <c r="O126" i="68"/>
  <c r="N126" i="68"/>
  <c r="M126" i="68"/>
  <c r="L126" i="68"/>
  <c r="K126" i="68"/>
  <c r="J126" i="68"/>
  <c r="I126" i="68"/>
  <c r="H126" i="68"/>
  <c r="G126" i="68"/>
  <c r="F126" i="68"/>
  <c r="E126" i="68"/>
  <c r="D126" i="68"/>
  <c r="AA125" i="68"/>
  <c r="S125" i="68"/>
  <c r="R125" i="68"/>
  <c r="Q125" i="68"/>
  <c r="P125" i="68"/>
  <c r="O125" i="68"/>
  <c r="N125" i="68"/>
  <c r="M125" i="68"/>
  <c r="L125" i="68"/>
  <c r="K125" i="68"/>
  <c r="J125" i="68"/>
  <c r="I125" i="68"/>
  <c r="H125" i="68"/>
  <c r="G125" i="68"/>
  <c r="F125" i="68"/>
  <c r="E125" i="68"/>
  <c r="D125" i="68"/>
  <c r="AA124" i="68"/>
  <c r="S124" i="68"/>
  <c r="R124" i="68"/>
  <c r="Q124" i="68"/>
  <c r="P124" i="68"/>
  <c r="O124" i="68"/>
  <c r="N124" i="68"/>
  <c r="M124" i="68"/>
  <c r="L124" i="68"/>
  <c r="K124" i="68"/>
  <c r="J124" i="68"/>
  <c r="I124" i="68"/>
  <c r="H124" i="68"/>
  <c r="G124" i="68"/>
  <c r="F124" i="68"/>
  <c r="E124" i="68"/>
  <c r="D124" i="68"/>
  <c r="AA123" i="68"/>
  <c r="S123" i="68"/>
  <c r="R123" i="68"/>
  <c r="Q123" i="68"/>
  <c r="P123" i="68"/>
  <c r="O123" i="68"/>
  <c r="N123" i="68"/>
  <c r="M123" i="68"/>
  <c r="L123" i="68"/>
  <c r="K123" i="68"/>
  <c r="J123" i="68"/>
  <c r="I123" i="68"/>
  <c r="H123" i="68"/>
  <c r="G123" i="68"/>
  <c r="F123" i="68"/>
  <c r="E123" i="68"/>
  <c r="D123" i="68"/>
  <c r="AA122" i="68"/>
  <c r="S122" i="68"/>
  <c r="R122" i="68"/>
  <c r="Q122" i="68"/>
  <c r="P122" i="68"/>
  <c r="O122" i="68"/>
  <c r="N122" i="68"/>
  <c r="M122" i="68"/>
  <c r="L122" i="68"/>
  <c r="K122" i="68"/>
  <c r="J122" i="68"/>
  <c r="I122" i="68"/>
  <c r="H122" i="68"/>
  <c r="G122" i="68"/>
  <c r="F122" i="68"/>
  <c r="E122" i="68"/>
  <c r="D122" i="68"/>
  <c r="AA121" i="68"/>
  <c r="S121" i="68"/>
  <c r="R121" i="68"/>
  <c r="Q121" i="68"/>
  <c r="P121" i="68"/>
  <c r="O121" i="68"/>
  <c r="N121" i="68"/>
  <c r="M121" i="68"/>
  <c r="L121" i="68"/>
  <c r="K121" i="68"/>
  <c r="J121" i="68"/>
  <c r="I121" i="68"/>
  <c r="H121" i="68"/>
  <c r="G121" i="68"/>
  <c r="F121" i="68"/>
  <c r="E121" i="68"/>
  <c r="D121" i="68"/>
  <c r="AA120" i="68"/>
  <c r="S120" i="68"/>
  <c r="R120" i="68"/>
  <c r="Q120" i="68"/>
  <c r="P120" i="68"/>
  <c r="O120" i="68"/>
  <c r="N120" i="68"/>
  <c r="M120" i="68"/>
  <c r="L120" i="68"/>
  <c r="K120" i="68"/>
  <c r="J120" i="68"/>
  <c r="I120" i="68"/>
  <c r="H120" i="68"/>
  <c r="G120" i="68"/>
  <c r="F120" i="68"/>
  <c r="E120" i="68"/>
  <c r="D120" i="68"/>
  <c r="AA119" i="68"/>
  <c r="S119" i="68"/>
  <c r="R119" i="68"/>
  <c r="Q119" i="68"/>
  <c r="P119" i="68"/>
  <c r="O119" i="68"/>
  <c r="N119" i="68"/>
  <c r="M119" i="68"/>
  <c r="L119" i="68"/>
  <c r="K119" i="68"/>
  <c r="J119" i="68"/>
  <c r="I119" i="68"/>
  <c r="H119" i="68"/>
  <c r="G119" i="68"/>
  <c r="F119" i="68"/>
  <c r="E119" i="68"/>
  <c r="D119" i="68"/>
  <c r="AA118" i="68"/>
  <c r="S118" i="68"/>
  <c r="R118" i="68"/>
  <c r="Q118" i="68"/>
  <c r="P118" i="68"/>
  <c r="O118" i="68"/>
  <c r="N118" i="68"/>
  <c r="M118" i="68"/>
  <c r="L118" i="68"/>
  <c r="K118" i="68"/>
  <c r="J118" i="68"/>
  <c r="I118" i="68"/>
  <c r="H118" i="68"/>
  <c r="G118" i="68"/>
  <c r="F118" i="68"/>
  <c r="E118" i="68"/>
  <c r="D118" i="68"/>
  <c r="AA117" i="68"/>
  <c r="S117" i="68"/>
  <c r="R117" i="68"/>
  <c r="Q117" i="68"/>
  <c r="P117" i="68"/>
  <c r="O117" i="68"/>
  <c r="N117" i="68"/>
  <c r="M117" i="68"/>
  <c r="L117" i="68"/>
  <c r="K117" i="68"/>
  <c r="J117" i="68"/>
  <c r="I117" i="68"/>
  <c r="H117" i="68"/>
  <c r="G117" i="68"/>
  <c r="F117" i="68"/>
  <c r="E117" i="68"/>
  <c r="D117" i="68"/>
  <c r="AA116" i="68"/>
  <c r="S116" i="68"/>
  <c r="R116" i="68"/>
  <c r="Q116" i="68"/>
  <c r="P116" i="68"/>
  <c r="O116" i="68"/>
  <c r="N116" i="68"/>
  <c r="M116" i="68"/>
  <c r="L116" i="68"/>
  <c r="K116" i="68"/>
  <c r="J116" i="68"/>
  <c r="I116" i="68"/>
  <c r="H116" i="68"/>
  <c r="G116" i="68"/>
  <c r="F116" i="68"/>
  <c r="E116" i="68"/>
  <c r="D116" i="68"/>
  <c r="AA115" i="68"/>
  <c r="S115" i="68"/>
  <c r="R115" i="68"/>
  <c r="Q115" i="68"/>
  <c r="P115" i="68"/>
  <c r="O115" i="68"/>
  <c r="N115" i="68"/>
  <c r="M115" i="68"/>
  <c r="L115" i="68"/>
  <c r="K115" i="68"/>
  <c r="J115" i="68"/>
  <c r="I115" i="68"/>
  <c r="H115" i="68"/>
  <c r="G115" i="68"/>
  <c r="F115" i="68"/>
  <c r="E115" i="68"/>
  <c r="D115" i="68"/>
  <c r="AA114" i="68"/>
  <c r="S114" i="68"/>
  <c r="R114" i="68"/>
  <c r="Q114" i="68"/>
  <c r="P114" i="68"/>
  <c r="O114" i="68"/>
  <c r="N114" i="68"/>
  <c r="M114" i="68"/>
  <c r="L114" i="68"/>
  <c r="K114" i="68"/>
  <c r="J114" i="68"/>
  <c r="I114" i="68"/>
  <c r="H114" i="68"/>
  <c r="G114" i="68"/>
  <c r="F114" i="68"/>
  <c r="E114" i="68"/>
  <c r="D114" i="68"/>
  <c r="AA113" i="68"/>
  <c r="S113" i="68"/>
  <c r="R113" i="68"/>
  <c r="Q113" i="68"/>
  <c r="P113" i="68"/>
  <c r="O113" i="68"/>
  <c r="N113" i="68"/>
  <c r="M113" i="68"/>
  <c r="L113" i="68"/>
  <c r="K113" i="68"/>
  <c r="J113" i="68"/>
  <c r="I113" i="68"/>
  <c r="H113" i="68"/>
  <c r="G113" i="68"/>
  <c r="F113" i="68"/>
  <c r="E113" i="68"/>
  <c r="D113" i="68"/>
  <c r="AA112" i="68"/>
  <c r="S112" i="68"/>
  <c r="R112" i="68"/>
  <c r="Q112" i="68"/>
  <c r="P112" i="68"/>
  <c r="O112" i="68"/>
  <c r="N112" i="68"/>
  <c r="M112" i="68"/>
  <c r="L112" i="68"/>
  <c r="K112" i="68"/>
  <c r="J112" i="68"/>
  <c r="I112" i="68"/>
  <c r="H112" i="68"/>
  <c r="G112" i="68"/>
  <c r="F112" i="68"/>
  <c r="E112" i="68"/>
  <c r="D112" i="68"/>
  <c r="AA111" i="68"/>
  <c r="S111" i="68"/>
  <c r="R111" i="68"/>
  <c r="Q111" i="68"/>
  <c r="P111" i="68"/>
  <c r="O111" i="68"/>
  <c r="N111" i="68"/>
  <c r="M111" i="68"/>
  <c r="L111" i="68"/>
  <c r="K111" i="68"/>
  <c r="J111" i="68"/>
  <c r="I111" i="68"/>
  <c r="H111" i="68"/>
  <c r="G111" i="68"/>
  <c r="F111" i="68"/>
  <c r="E111" i="68"/>
  <c r="D111" i="68"/>
  <c r="AA110" i="68"/>
  <c r="S110" i="68"/>
  <c r="R110" i="68"/>
  <c r="Q110" i="68"/>
  <c r="P110" i="68"/>
  <c r="O110" i="68"/>
  <c r="N110" i="68"/>
  <c r="M110" i="68"/>
  <c r="L110" i="68"/>
  <c r="K110" i="68"/>
  <c r="J110" i="68"/>
  <c r="I110" i="68"/>
  <c r="H110" i="68"/>
  <c r="G110" i="68"/>
  <c r="F110" i="68"/>
  <c r="E110" i="68"/>
  <c r="D110" i="68"/>
  <c r="AA109" i="68"/>
  <c r="S109" i="68"/>
  <c r="R109" i="68"/>
  <c r="Q109" i="68"/>
  <c r="P109" i="68"/>
  <c r="O109" i="68"/>
  <c r="N109" i="68"/>
  <c r="M109" i="68"/>
  <c r="L109" i="68"/>
  <c r="K109" i="68"/>
  <c r="J109" i="68"/>
  <c r="I109" i="68"/>
  <c r="H109" i="68"/>
  <c r="G109" i="68"/>
  <c r="F109" i="68"/>
  <c r="E109" i="68"/>
  <c r="D109" i="68"/>
  <c r="AA108" i="68"/>
  <c r="S108" i="68"/>
  <c r="R108" i="68"/>
  <c r="Q108" i="68"/>
  <c r="P108" i="68"/>
  <c r="O108" i="68"/>
  <c r="N108" i="68"/>
  <c r="M108" i="68"/>
  <c r="L108" i="68"/>
  <c r="K108" i="68"/>
  <c r="J108" i="68"/>
  <c r="I108" i="68"/>
  <c r="H108" i="68"/>
  <c r="G108" i="68"/>
  <c r="F108" i="68"/>
  <c r="E108" i="68"/>
  <c r="D108" i="68"/>
  <c r="AA107" i="68"/>
  <c r="S107" i="68"/>
  <c r="R107" i="68"/>
  <c r="Q107" i="68"/>
  <c r="P107" i="68"/>
  <c r="O107" i="68"/>
  <c r="N107" i="68"/>
  <c r="M107" i="68"/>
  <c r="L107" i="68"/>
  <c r="K107" i="68"/>
  <c r="J107" i="68"/>
  <c r="I107" i="68"/>
  <c r="H107" i="68"/>
  <c r="G107" i="68"/>
  <c r="F107" i="68"/>
  <c r="E107" i="68"/>
  <c r="D107" i="68"/>
  <c r="AA106" i="68"/>
  <c r="S106" i="68"/>
  <c r="R106" i="68"/>
  <c r="Q106" i="68"/>
  <c r="P106" i="68"/>
  <c r="O106" i="68"/>
  <c r="N106" i="68"/>
  <c r="M106" i="68"/>
  <c r="L106" i="68"/>
  <c r="K106" i="68"/>
  <c r="J106" i="68"/>
  <c r="I106" i="68"/>
  <c r="H106" i="68"/>
  <c r="G106" i="68"/>
  <c r="F106" i="68"/>
  <c r="E106" i="68"/>
  <c r="D106" i="68"/>
  <c r="AA105" i="68"/>
  <c r="S105" i="68"/>
  <c r="R105" i="68"/>
  <c r="Q105" i="68"/>
  <c r="P105" i="68"/>
  <c r="O105" i="68"/>
  <c r="N105" i="68"/>
  <c r="M105" i="68"/>
  <c r="L105" i="68"/>
  <c r="K105" i="68"/>
  <c r="J105" i="68"/>
  <c r="I105" i="68"/>
  <c r="H105" i="68"/>
  <c r="G105" i="68"/>
  <c r="F105" i="68"/>
  <c r="E105" i="68"/>
  <c r="D105" i="68"/>
  <c r="AA104" i="68"/>
  <c r="S104" i="68"/>
  <c r="R104" i="68"/>
  <c r="Q104" i="68"/>
  <c r="P104" i="68"/>
  <c r="O104" i="68"/>
  <c r="N104" i="68"/>
  <c r="M104" i="68"/>
  <c r="L104" i="68"/>
  <c r="K104" i="68"/>
  <c r="J104" i="68"/>
  <c r="I104" i="68"/>
  <c r="H104" i="68"/>
  <c r="G104" i="68"/>
  <c r="F104" i="68"/>
  <c r="E104" i="68"/>
  <c r="D104" i="68"/>
  <c r="AA103" i="68"/>
  <c r="S103" i="68"/>
  <c r="R103" i="68"/>
  <c r="Q103" i="68"/>
  <c r="P103" i="68"/>
  <c r="O103" i="68"/>
  <c r="N103" i="68"/>
  <c r="M103" i="68"/>
  <c r="L103" i="68"/>
  <c r="K103" i="68"/>
  <c r="J103" i="68"/>
  <c r="I103" i="68"/>
  <c r="H103" i="68"/>
  <c r="G103" i="68"/>
  <c r="F103" i="68"/>
  <c r="E103" i="68"/>
  <c r="D103" i="68"/>
  <c r="AA102" i="68"/>
  <c r="S102" i="68"/>
  <c r="R102" i="68"/>
  <c r="Q102" i="68"/>
  <c r="P102" i="68"/>
  <c r="O102" i="68"/>
  <c r="N102" i="68"/>
  <c r="M102" i="68"/>
  <c r="L102" i="68"/>
  <c r="K102" i="68"/>
  <c r="J102" i="68"/>
  <c r="I102" i="68"/>
  <c r="H102" i="68"/>
  <c r="G102" i="68"/>
  <c r="F102" i="68"/>
  <c r="E102" i="68"/>
  <c r="D102" i="68"/>
  <c r="AA101" i="68"/>
  <c r="S101" i="68"/>
  <c r="R101" i="68"/>
  <c r="Q101" i="68"/>
  <c r="P101" i="68"/>
  <c r="O101" i="68"/>
  <c r="N101" i="68"/>
  <c r="M101" i="68"/>
  <c r="L101" i="68"/>
  <c r="K101" i="68"/>
  <c r="J101" i="68"/>
  <c r="I101" i="68"/>
  <c r="H101" i="68"/>
  <c r="G101" i="68"/>
  <c r="F101" i="68"/>
  <c r="E101" i="68"/>
  <c r="D101" i="68"/>
  <c r="AA100" i="68"/>
  <c r="S100" i="68"/>
  <c r="R100" i="68"/>
  <c r="Q100" i="68"/>
  <c r="P100" i="68"/>
  <c r="O100" i="68"/>
  <c r="N100" i="68"/>
  <c r="M100" i="68"/>
  <c r="L100" i="68"/>
  <c r="K100" i="68"/>
  <c r="J100" i="68"/>
  <c r="I100" i="68"/>
  <c r="H100" i="68"/>
  <c r="G100" i="68"/>
  <c r="F100" i="68"/>
  <c r="E100" i="68"/>
  <c r="D100" i="68"/>
  <c r="AA99" i="68"/>
  <c r="S99" i="68"/>
  <c r="R99" i="68"/>
  <c r="Q99" i="68"/>
  <c r="P99" i="68"/>
  <c r="O99" i="68"/>
  <c r="N99" i="68"/>
  <c r="M99" i="68"/>
  <c r="L99" i="68"/>
  <c r="K99" i="68"/>
  <c r="J99" i="68"/>
  <c r="I99" i="68"/>
  <c r="H99" i="68"/>
  <c r="G99" i="68"/>
  <c r="F99" i="68"/>
  <c r="E99" i="68"/>
  <c r="D99" i="68"/>
  <c r="AA98" i="68"/>
  <c r="S98" i="68"/>
  <c r="R98" i="68"/>
  <c r="Q98" i="68"/>
  <c r="P98" i="68"/>
  <c r="O98" i="68"/>
  <c r="N98" i="68"/>
  <c r="M98" i="68"/>
  <c r="L98" i="68"/>
  <c r="K98" i="68"/>
  <c r="J98" i="68"/>
  <c r="I98" i="68"/>
  <c r="H98" i="68"/>
  <c r="G98" i="68"/>
  <c r="F98" i="68"/>
  <c r="E98" i="68"/>
  <c r="D98" i="68"/>
  <c r="AA97" i="68"/>
  <c r="S97" i="68"/>
  <c r="R97" i="68"/>
  <c r="Q97" i="68"/>
  <c r="P97" i="68"/>
  <c r="O97" i="68"/>
  <c r="N97" i="68"/>
  <c r="M97" i="68"/>
  <c r="L97" i="68"/>
  <c r="K97" i="68"/>
  <c r="J97" i="68"/>
  <c r="I97" i="68"/>
  <c r="H97" i="68"/>
  <c r="G97" i="68"/>
  <c r="F97" i="68"/>
  <c r="E97" i="68"/>
  <c r="D97" i="68"/>
  <c r="AA96" i="68"/>
  <c r="S96" i="68"/>
  <c r="R96" i="68"/>
  <c r="Q96" i="68"/>
  <c r="P96" i="68"/>
  <c r="O96" i="68"/>
  <c r="N96" i="68"/>
  <c r="M96" i="68"/>
  <c r="L96" i="68"/>
  <c r="K96" i="68"/>
  <c r="J96" i="68"/>
  <c r="I96" i="68"/>
  <c r="H96" i="68"/>
  <c r="G96" i="68"/>
  <c r="F96" i="68"/>
  <c r="E96" i="68"/>
  <c r="D96" i="68"/>
  <c r="AA95" i="68"/>
  <c r="S95" i="68"/>
  <c r="R95" i="68"/>
  <c r="Q95" i="68"/>
  <c r="P95" i="68"/>
  <c r="O95" i="68"/>
  <c r="N95" i="68"/>
  <c r="M95" i="68"/>
  <c r="L95" i="68"/>
  <c r="K95" i="68"/>
  <c r="J95" i="68"/>
  <c r="I95" i="68"/>
  <c r="H95" i="68"/>
  <c r="G95" i="68"/>
  <c r="F95" i="68"/>
  <c r="E95" i="68"/>
  <c r="D95" i="68"/>
  <c r="AA94" i="68"/>
  <c r="S94" i="68"/>
  <c r="R94" i="68"/>
  <c r="Q94" i="68"/>
  <c r="P94" i="68"/>
  <c r="O94" i="68"/>
  <c r="N94" i="68"/>
  <c r="M94" i="68"/>
  <c r="L94" i="68"/>
  <c r="K94" i="68"/>
  <c r="J94" i="68"/>
  <c r="I94" i="68"/>
  <c r="H94" i="68"/>
  <c r="G94" i="68"/>
  <c r="F94" i="68"/>
  <c r="E94" i="68"/>
  <c r="D94" i="68"/>
  <c r="AA93" i="68"/>
  <c r="S93" i="68"/>
  <c r="R93" i="68"/>
  <c r="Q93" i="68"/>
  <c r="P93" i="68"/>
  <c r="O93" i="68"/>
  <c r="N93" i="68"/>
  <c r="M93" i="68"/>
  <c r="L93" i="68"/>
  <c r="K93" i="68"/>
  <c r="J93" i="68"/>
  <c r="I93" i="68"/>
  <c r="H93" i="68"/>
  <c r="G93" i="68"/>
  <c r="F93" i="68"/>
  <c r="E93" i="68"/>
  <c r="D93" i="68"/>
  <c r="AA92" i="68"/>
  <c r="S92" i="68"/>
  <c r="R92" i="68"/>
  <c r="Q92" i="68"/>
  <c r="P92" i="68"/>
  <c r="O92" i="68"/>
  <c r="N92" i="68"/>
  <c r="M92" i="68"/>
  <c r="L92" i="68"/>
  <c r="K92" i="68"/>
  <c r="J92" i="68"/>
  <c r="I92" i="68"/>
  <c r="H92" i="68"/>
  <c r="G92" i="68"/>
  <c r="F92" i="68"/>
  <c r="E92" i="68"/>
  <c r="D92" i="68"/>
  <c r="AA91" i="68"/>
  <c r="S91" i="68"/>
  <c r="R91" i="68"/>
  <c r="Q91" i="68"/>
  <c r="P91" i="68"/>
  <c r="O91" i="68"/>
  <c r="N91" i="68"/>
  <c r="M91" i="68"/>
  <c r="L91" i="68"/>
  <c r="K91" i="68"/>
  <c r="J91" i="68"/>
  <c r="I91" i="68"/>
  <c r="H91" i="68"/>
  <c r="G91" i="68"/>
  <c r="F91" i="68"/>
  <c r="E91" i="68"/>
  <c r="D91" i="68"/>
  <c r="AA90" i="68"/>
  <c r="S90" i="68"/>
  <c r="R90" i="68"/>
  <c r="Q90" i="68"/>
  <c r="P90" i="68"/>
  <c r="O90" i="68"/>
  <c r="N90" i="68"/>
  <c r="M90" i="68"/>
  <c r="L90" i="68"/>
  <c r="K90" i="68"/>
  <c r="J90" i="68"/>
  <c r="I90" i="68"/>
  <c r="H90" i="68"/>
  <c r="G90" i="68"/>
  <c r="F90" i="68"/>
  <c r="E90" i="68"/>
  <c r="D90" i="68"/>
  <c r="AA89" i="68"/>
  <c r="S89" i="68"/>
  <c r="R89" i="68"/>
  <c r="Q89" i="68"/>
  <c r="P89" i="68"/>
  <c r="O89" i="68"/>
  <c r="N89" i="68"/>
  <c r="M89" i="68"/>
  <c r="L89" i="68"/>
  <c r="K89" i="68"/>
  <c r="J89" i="68"/>
  <c r="I89" i="68"/>
  <c r="H89" i="68"/>
  <c r="G89" i="68"/>
  <c r="F89" i="68"/>
  <c r="E89" i="68"/>
  <c r="D89" i="68"/>
  <c r="AA88" i="68"/>
  <c r="S88" i="68"/>
  <c r="R88" i="68"/>
  <c r="Q88" i="68"/>
  <c r="P88" i="68"/>
  <c r="O88" i="68"/>
  <c r="N88" i="68"/>
  <c r="M88" i="68"/>
  <c r="L88" i="68"/>
  <c r="K88" i="68"/>
  <c r="J88" i="68"/>
  <c r="I88" i="68"/>
  <c r="H88" i="68"/>
  <c r="G88" i="68"/>
  <c r="F88" i="68"/>
  <c r="E88" i="68"/>
  <c r="D88" i="68"/>
  <c r="AA87" i="68"/>
  <c r="S87" i="68"/>
  <c r="R87" i="68"/>
  <c r="Q87" i="68"/>
  <c r="P87" i="68"/>
  <c r="O87" i="68"/>
  <c r="N87" i="68"/>
  <c r="M87" i="68"/>
  <c r="L87" i="68"/>
  <c r="K87" i="68"/>
  <c r="J87" i="68"/>
  <c r="I87" i="68"/>
  <c r="H87" i="68"/>
  <c r="G87" i="68"/>
  <c r="F87" i="68"/>
  <c r="E87" i="68"/>
  <c r="D87" i="68"/>
  <c r="AA86" i="68"/>
  <c r="S86" i="68"/>
  <c r="R86" i="68"/>
  <c r="Q86" i="68"/>
  <c r="P86" i="68"/>
  <c r="O86" i="68"/>
  <c r="N86" i="68"/>
  <c r="M86" i="68"/>
  <c r="L86" i="68"/>
  <c r="K86" i="68"/>
  <c r="J86" i="68"/>
  <c r="I86" i="68"/>
  <c r="H86" i="68"/>
  <c r="G86" i="68"/>
  <c r="F86" i="68"/>
  <c r="E86" i="68"/>
  <c r="D86" i="68"/>
  <c r="AA85" i="68"/>
  <c r="S85" i="68"/>
  <c r="R85" i="68"/>
  <c r="Q85" i="68"/>
  <c r="P85" i="68"/>
  <c r="O85" i="68"/>
  <c r="N85" i="68"/>
  <c r="M85" i="68"/>
  <c r="L85" i="68"/>
  <c r="K85" i="68"/>
  <c r="J85" i="68"/>
  <c r="I85" i="68"/>
  <c r="H85" i="68"/>
  <c r="G85" i="68"/>
  <c r="F85" i="68"/>
  <c r="E85" i="68"/>
  <c r="D85" i="68"/>
  <c r="AA84" i="68"/>
  <c r="S84" i="68"/>
  <c r="R84" i="68"/>
  <c r="Q84" i="68"/>
  <c r="P84" i="68"/>
  <c r="O84" i="68"/>
  <c r="N84" i="68"/>
  <c r="M84" i="68"/>
  <c r="L84" i="68"/>
  <c r="K84" i="68"/>
  <c r="J84" i="68"/>
  <c r="I84" i="68"/>
  <c r="H84" i="68"/>
  <c r="G84" i="68"/>
  <c r="F84" i="68"/>
  <c r="E84" i="68"/>
  <c r="D84" i="68"/>
  <c r="AA83" i="68"/>
  <c r="S83" i="68"/>
  <c r="R83" i="68"/>
  <c r="Q83" i="68"/>
  <c r="P83" i="68"/>
  <c r="O83" i="68"/>
  <c r="N83" i="68"/>
  <c r="M83" i="68"/>
  <c r="L83" i="68"/>
  <c r="K83" i="68"/>
  <c r="J83" i="68"/>
  <c r="I83" i="68"/>
  <c r="H83" i="68"/>
  <c r="G83" i="68"/>
  <c r="F83" i="68"/>
  <c r="E83" i="68"/>
  <c r="D83" i="68"/>
  <c r="AA82" i="68"/>
  <c r="S82" i="68"/>
  <c r="R82" i="68"/>
  <c r="Q82" i="68"/>
  <c r="P82" i="68"/>
  <c r="O82" i="68"/>
  <c r="N82" i="68"/>
  <c r="M82" i="68"/>
  <c r="L82" i="68"/>
  <c r="K82" i="68"/>
  <c r="J82" i="68"/>
  <c r="I82" i="68"/>
  <c r="H82" i="68"/>
  <c r="G82" i="68"/>
  <c r="F82" i="68"/>
  <c r="E82" i="68"/>
  <c r="D82" i="68"/>
  <c r="AA81" i="68"/>
  <c r="S81" i="68"/>
  <c r="R81" i="68"/>
  <c r="Q81" i="68"/>
  <c r="P81" i="68"/>
  <c r="O81" i="68"/>
  <c r="N81" i="68"/>
  <c r="M81" i="68"/>
  <c r="L81" i="68"/>
  <c r="K81" i="68"/>
  <c r="J81" i="68"/>
  <c r="I81" i="68"/>
  <c r="H81" i="68"/>
  <c r="G81" i="68"/>
  <c r="F81" i="68"/>
  <c r="E81" i="68"/>
  <c r="D81" i="68"/>
  <c r="AA80" i="68"/>
  <c r="S80" i="68"/>
  <c r="R80" i="68"/>
  <c r="Q80" i="68"/>
  <c r="P80" i="68"/>
  <c r="O80" i="68"/>
  <c r="N80" i="68"/>
  <c r="M80" i="68"/>
  <c r="L80" i="68"/>
  <c r="K80" i="68"/>
  <c r="J80" i="68"/>
  <c r="I80" i="68"/>
  <c r="H80" i="68"/>
  <c r="G80" i="68"/>
  <c r="F80" i="68"/>
  <c r="E80" i="68"/>
  <c r="D80" i="68"/>
  <c r="AA79" i="68"/>
  <c r="S79" i="68"/>
  <c r="R79" i="68"/>
  <c r="Q79" i="68"/>
  <c r="P79" i="68"/>
  <c r="O79" i="68"/>
  <c r="N79" i="68"/>
  <c r="M79" i="68"/>
  <c r="L79" i="68"/>
  <c r="K79" i="68"/>
  <c r="J79" i="68"/>
  <c r="I79" i="68"/>
  <c r="H79" i="68"/>
  <c r="G79" i="68"/>
  <c r="F79" i="68"/>
  <c r="E79" i="68"/>
  <c r="D79" i="68"/>
  <c r="AA78" i="68"/>
  <c r="S78" i="68"/>
  <c r="R78" i="68"/>
  <c r="Q78" i="68"/>
  <c r="P78" i="68"/>
  <c r="O78" i="68"/>
  <c r="N78" i="68"/>
  <c r="M78" i="68"/>
  <c r="L78" i="68"/>
  <c r="K78" i="68"/>
  <c r="J78" i="68"/>
  <c r="I78" i="68"/>
  <c r="H78" i="68"/>
  <c r="G78" i="68"/>
  <c r="F78" i="68"/>
  <c r="E78" i="68"/>
  <c r="D78" i="68"/>
  <c r="AA77" i="68"/>
  <c r="S77" i="68"/>
  <c r="R77" i="68"/>
  <c r="Q77" i="68"/>
  <c r="P77" i="68"/>
  <c r="O77" i="68"/>
  <c r="N77" i="68"/>
  <c r="M77" i="68"/>
  <c r="L77" i="68"/>
  <c r="K77" i="68"/>
  <c r="J77" i="68"/>
  <c r="I77" i="68"/>
  <c r="H77" i="68"/>
  <c r="G77" i="68"/>
  <c r="F77" i="68"/>
  <c r="E77" i="68"/>
  <c r="D77" i="68"/>
  <c r="AA76" i="68"/>
  <c r="S76" i="68"/>
  <c r="R76" i="68"/>
  <c r="Q76" i="68"/>
  <c r="P76" i="68"/>
  <c r="O76" i="68"/>
  <c r="N76" i="68"/>
  <c r="M76" i="68"/>
  <c r="L76" i="68"/>
  <c r="K76" i="68"/>
  <c r="J76" i="68"/>
  <c r="I76" i="68"/>
  <c r="H76" i="68"/>
  <c r="G76" i="68"/>
  <c r="F76" i="68"/>
  <c r="E76" i="68"/>
  <c r="D76" i="68"/>
  <c r="AA75" i="68"/>
  <c r="S75" i="68"/>
  <c r="R75" i="68"/>
  <c r="Q75" i="68"/>
  <c r="P75" i="68"/>
  <c r="O75" i="68"/>
  <c r="N75" i="68"/>
  <c r="M75" i="68"/>
  <c r="L75" i="68"/>
  <c r="K75" i="68"/>
  <c r="J75" i="68"/>
  <c r="I75" i="68"/>
  <c r="H75" i="68"/>
  <c r="G75" i="68"/>
  <c r="F75" i="68"/>
  <c r="E75" i="68"/>
  <c r="D75" i="68"/>
  <c r="AA74" i="68"/>
  <c r="S74" i="68"/>
  <c r="R74" i="68"/>
  <c r="Q74" i="68"/>
  <c r="P74" i="68"/>
  <c r="O74" i="68"/>
  <c r="N74" i="68"/>
  <c r="M74" i="68"/>
  <c r="L74" i="68"/>
  <c r="K74" i="68"/>
  <c r="J74" i="68"/>
  <c r="I74" i="68"/>
  <c r="H74" i="68"/>
  <c r="G74" i="68"/>
  <c r="F74" i="68"/>
  <c r="E74" i="68"/>
  <c r="D74" i="68"/>
  <c r="AA73" i="68"/>
  <c r="S73" i="68"/>
  <c r="R73" i="68"/>
  <c r="Q73" i="68"/>
  <c r="P73" i="68"/>
  <c r="O73" i="68"/>
  <c r="N73" i="68"/>
  <c r="M73" i="68"/>
  <c r="L73" i="68"/>
  <c r="K73" i="68"/>
  <c r="J73" i="68"/>
  <c r="I73" i="68"/>
  <c r="H73" i="68"/>
  <c r="G73" i="68"/>
  <c r="F73" i="68"/>
  <c r="E73" i="68"/>
  <c r="D73" i="68"/>
  <c r="AA72" i="68"/>
  <c r="S72" i="68"/>
  <c r="R72" i="68"/>
  <c r="Q72" i="68"/>
  <c r="P72" i="68"/>
  <c r="O72" i="68"/>
  <c r="N72" i="68"/>
  <c r="M72" i="68"/>
  <c r="L72" i="68"/>
  <c r="K72" i="68"/>
  <c r="J72" i="68"/>
  <c r="I72" i="68"/>
  <c r="H72" i="68"/>
  <c r="G72" i="68"/>
  <c r="F72" i="68"/>
  <c r="E72" i="68"/>
  <c r="D72" i="68"/>
  <c r="AA71" i="68"/>
  <c r="S71" i="68"/>
  <c r="R71" i="68"/>
  <c r="Q71" i="68"/>
  <c r="P71" i="68"/>
  <c r="O71" i="68"/>
  <c r="N71" i="68"/>
  <c r="M71" i="68"/>
  <c r="L71" i="68"/>
  <c r="K71" i="68"/>
  <c r="J71" i="68"/>
  <c r="I71" i="68"/>
  <c r="H71" i="68"/>
  <c r="G71" i="68"/>
  <c r="F71" i="68"/>
  <c r="E71" i="68"/>
  <c r="D71" i="68"/>
  <c r="AA70" i="68"/>
  <c r="S70" i="68"/>
  <c r="R70" i="68"/>
  <c r="Q70" i="68"/>
  <c r="P70" i="68"/>
  <c r="O70" i="68"/>
  <c r="N70" i="68"/>
  <c r="M70" i="68"/>
  <c r="L70" i="68"/>
  <c r="K70" i="68"/>
  <c r="J70" i="68"/>
  <c r="I70" i="68"/>
  <c r="H70" i="68"/>
  <c r="G70" i="68"/>
  <c r="F70" i="68"/>
  <c r="E70" i="68"/>
  <c r="D70" i="68"/>
  <c r="AA69" i="68"/>
  <c r="S69" i="68"/>
  <c r="R69" i="68"/>
  <c r="Q69" i="68"/>
  <c r="P69" i="68"/>
  <c r="O69" i="68"/>
  <c r="N69" i="68"/>
  <c r="M69" i="68"/>
  <c r="L69" i="68"/>
  <c r="K69" i="68"/>
  <c r="J69" i="68"/>
  <c r="I69" i="68"/>
  <c r="H69" i="68"/>
  <c r="G69" i="68"/>
  <c r="F69" i="68"/>
  <c r="E69" i="68"/>
  <c r="D69" i="68"/>
  <c r="AA68" i="68"/>
  <c r="S68" i="68"/>
  <c r="R68" i="68"/>
  <c r="Q68" i="68"/>
  <c r="P68" i="68"/>
  <c r="O68" i="68"/>
  <c r="N68" i="68"/>
  <c r="M68" i="68"/>
  <c r="L68" i="68"/>
  <c r="K68" i="68"/>
  <c r="J68" i="68"/>
  <c r="I68" i="68"/>
  <c r="H68" i="68"/>
  <c r="G68" i="68"/>
  <c r="F68" i="68"/>
  <c r="E68" i="68"/>
  <c r="D68" i="68"/>
  <c r="AA67" i="68"/>
  <c r="S67" i="68"/>
  <c r="R67" i="68"/>
  <c r="Q67" i="68"/>
  <c r="P67" i="68"/>
  <c r="O67" i="68"/>
  <c r="N67" i="68"/>
  <c r="M67" i="68"/>
  <c r="L67" i="68"/>
  <c r="K67" i="68"/>
  <c r="J67" i="68"/>
  <c r="I67" i="68"/>
  <c r="H67" i="68"/>
  <c r="G67" i="68"/>
  <c r="F67" i="68"/>
  <c r="E67" i="68"/>
  <c r="D67" i="68"/>
  <c r="AA66" i="68"/>
  <c r="S66" i="68"/>
  <c r="R66" i="68"/>
  <c r="Q66" i="68"/>
  <c r="P66" i="68"/>
  <c r="O66" i="68"/>
  <c r="N66" i="68"/>
  <c r="M66" i="68"/>
  <c r="L66" i="68"/>
  <c r="K66" i="68"/>
  <c r="J66" i="68"/>
  <c r="I66" i="68"/>
  <c r="H66" i="68"/>
  <c r="G66" i="68"/>
  <c r="F66" i="68"/>
  <c r="E66" i="68"/>
  <c r="D66" i="68"/>
  <c r="AA65" i="68"/>
  <c r="S65" i="68"/>
  <c r="R65" i="68"/>
  <c r="Q65" i="68"/>
  <c r="P65" i="68"/>
  <c r="O65" i="68"/>
  <c r="N65" i="68"/>
  <c r="M65" i="68"/>
  <c r="L65" i="68"/>
  <c r="K65" i="68"/>
  <c r="J65" i="68"/>
  <c r="I65" i="68"/>
  <c r="H65" i="68"/>
  <c r="G65" i="68"/>
  <c r="F65" i="68"/>
  <c r="E65" i="68"/>
  <c r="D65" i="68"/>
  <c r="AA64" i="68"/>
  <c r="S64" i="68"/>
  <c r="R64" i="68"/>
  <c r="Q64" i="68"/>
  <c r="P64" i="68"/>
  <c r="O64" i="68"/>
  <c r="N64" i="68"/>
  <c r="M64" i="68"/>
  <c r="L64" i="68"/>
  <c r="K64" i="68"/>
  <c r="J64" i="68"/>
  <c r="I64" i="68"/>
  <c r="H64" i="68"/>
  <c r="G64" i="68"/>
  <c r="F64" i="68"/>
  <c r="E64" i="68"/>
  <c r="D64" i="68"/>
  <c r="AA63" i="68"/>
  <c r="S63" i="68"/>
  <c r="R63" i="68"/>
  <c r="Q63" i="68"/>
  <c r="P63" i="68"/>
  <c r="O63" i="68"/>
  <c r="N63" i="68"/>
  <c r="M63" i="68"/>
  <c r="L63" i="68"/>
  <c r="K63" i="68"/>
  <c r="J63" i="68"/>
  <c r="I63" i="68"/>
  <c r="H63" i="68"/>
  <c r="G63" i="68"/>
  <c r="F63" i="68"/>
  <c r="E63" i="68"/>
  <c r="D63" i="68"/>
  <c r="AA62" i="68"/>
  <c r="S62" i="68"/>
  <c r="R62" i="68"/>
  <c r="Q62" i="68"/>
  <c r="P62" i="68"/>
  <c r="O62" i="68"/>
  <c r="N62" i="68"/>
  <c r="M62" i="68"/>
  <c r="L62" i="68"/>
  <c r="K62" i="68"/>
  <c r="J62" i="68"/>
  <c r="I62" i="68"/>
  <c r="H62" i="68"/>
  <c r="G62" i="68"/>
  <c r="F62" i="68"/>
  <c r="E62" i="68"/>
  <c r="D62" i="68"/>
  <c r="AA61" i="68"/>
  <c r="S61" i="68"/>
  <c r="R61" i="68"/>
  <c r="Q61" i="68"/>
  <c r="P61" i="68"/>
  <c r="O61" i="68"/>
  <c r="N61" i="68"/>
  <c r="M61" i="68"/>
  <c r="L61" i="68"/>
  <c r="K61" i="68"/>
  <c r="J61" i="68"/>
  <c r="I61" i="68"/>
  <c r="H61" i="68"/>
  <c r="G61" i="68"/>
  <c r="F61" i="68"/>
  <c r="E61" i="68"/>
  <c r="D61" i="68"/>
  <c r="AA60" i="68"/>
  <c r="S60" i="68"/>
  <c r="R60" i="68"/>
  <c r="Q60" i="68"/>
  <c r="P60" i="68"/>
  <c r="O60" i="68"/>
  <c r="N60" i="68"/>
  <c r="M60" i="68"/>
  <c r="L60" i="68"/>
  <c r="K60" i="68"/>
  <c r="J60" i="68"/>
  <c r="I60" i="68"/>
  <c r="H60" i="68"/>
  <c r="G60" i="68"/>
  <c r="F60" i="68"/>
  <c r="E60" i="68"/>
  <c r="D60" i="68"/>
  <c r="AA59" i="68"/>
  <c r="S59" i="68"/>
  <c r="R59" i="68"/>
  <c r="Q59" i="68"/>
  <c r="P59" i="68"/>
  <c r="O59" i="68"/>
  <c r="N59" i="68"/>
  <c r="M59" i="68"/>
  <c r="L59" i="68"/>
  <c r="K59" i="68"/>
  <c r="J59" i="68"/>
  <c r="I59" i="68"/>
  <c r="H59" i="68"/>
  <c r="G59" i="68"/>
  <c r="F59" i="68"/>
  <c r="E59" i="68"/>
  <c r="D59" i="68"/>
  <c r="AA58" i="68"/>
  <c r="S58" i="68"/>
  <c r="R58" i="68"/>
  <c r="Q58" i="68"/>
  <c r="P58" i="68"/>
  <c r="O58" i="68"/>
  <c r="N58" i="68"/>
  <c r="M58" i="68"/>
  <c r="L58" i="68"/>
  <c r="K58" i="68"/>
  <c r="J58" i="68"/>
  <c r="I58" i="68"/>
  <c r="H58" i="68"/>
  <c r="G58" i="68"/>
  <c r="F58" i="68"/>
  <c r="E58" i="68"/>
  <c r="D58" i="68"/>
  <c r="AA57" i="68"/>
  <c r="S57" i="68"/>
  <c r="R57" i="68"/>
  <c r="Q57" i="68"/>
  <c r="P57" i="68"/>
  <c r="O57" i="68"/>
  <c r="N57" i="68"/>
  <c r="M57" i="68"/>
  <c r="L57" i="68"/>
  <c r="K57" i="68"/>
  <c r="J57" i="68"/>
  <c r="I57" i="68"/>
  <c r="H57" i="68"/>
  <c r="G57" i="68"/>
  <c r="F57" i="68"/>
  <c r="E57" i="68"/>
  <c r="D57" i="68"/>
  <c r="AA56" i="68"/>
  <c r="S56" i="68"/>
  <c r="R56" i="68"/>
  <c r="Q56" i="68"/>
  <c r="P56" i="68"/>
  <c r="O56" i="68"/>
  <c r="N56" i="68"/>
  <c r="M56" i="68"/>
  <c r="L56" i="68"/>
  <c r="K56" i="68"/>
  <c r="J56" i="68"/>
  <c r="I56" i="68"/>
  <c r="H56" i="68"/>
  <c r="G56" i="68"/>
  <c r="F56" i="68"/>
  <c r="E56" i="68"/>
  <c r="D56" i="68"/>
  <c r="AA55" i="68"/>
  <c r="S55" i="68"/>
  <c r="R55" i="68"/>
  <c r="Q55" i="68"/>
  <c r="P55" i="68"/>
  <c r="O55" i="68"/>
  <c r="N55" i="68"/>
  <c r="M55" i="68"/>
  <c r="L55" i="68"/>
  <c r="K55" i="68"/>
  <c r="J55" i="68"/>
  <c r="I55" i="68"/>
  <c r="H55" i="68"/>
  <c r="G55" i="68"/>
  <c r="F55" i="68"/>
  <c r="E55" i="68"/>
  <c r="D55" i="68"/>
  <c r="AA54" i="68"/>
  <c r="S54" i="68"/>
  <c r="R54" i="68"/>
  <c r="Q54" i="68"/>
  <c r="P54" i="68"/>
  <c r="O54" i="68"/>
  <c r="N54" i="68"/>
  <c r="M54" i="68"/>
  <c r="L54" i="68"/>
  <c r="K54" i="68"/>
  <c r="J54" i="68"/>
  <c r="I54" i="68"/>
  <c r="H54" i="68"/>
  <c r="G54" i="68"/>
  <c r="F54" i="68"/>
  <c r="E54" i="68"/>
  <c r="D54" i="68"/>
  <c r="AA53" i="68"/>
  <c r="S53" i="68"/>
  <c r="R53" i="68"/>
  <c r="Q53" i="68"/>
  <c r="P53" i="68"/>
  <c r="O53" i="68"/>
  <c r="N53" i="68"/>
  <c r="M53" i="68"/>
  <c r="L53" i="68"/>
  <c r="K53" i="68"/>
  <c r="J53" i="68"/>
  <c r="I53" i="68"/>
  <c r="H53" i="68"/>
  <c r="G53" i="68"/>
  <c r="F53" i="68"/>
  <c r="E53" i="68"/>
  <c r="D53" i="68"/>
  <c r="AA52" i="68"/>
  <c r="S52" i="68"/>
  <c r="R52" i="68"/>
  <c r="Q52" i="68"/>
  <c r="P52" i="68"/>
  <c r="O52" i="68"/>
  <c r="N52" i="68"/>
  <c r="M52" i="68"/>
  <c r="L52" i="68"/>
  <c r="K52" i="68"/>
  <c r="J52" i="68"/>
  <c r="I52" i="68"/>
  <c r="H52" i="68"/>
  <c r="G52" i="68"/>
  <c r="F52" i="68"/>
  <c r="E52" i="68"/>
  <c r="D52" i="68"/>
  <c r="AA51" i="68"/>
  <c r="S51" i="68"/>
  <c r="R51" i="68"/>
  <c r="Q51" i="68"/>
  <c r="P51" i="68"/>
  <c r="O51" i="68"/>
  <c r="N51" i="68"/>
  <c r="M51" i="68"/>
  <c r="L51" i="68"/>
  <c r="K51" i="68"/>
  <c r="J51" i="68"/>
  <c r="I51" i="68"/>
  <c r="H51" i="68"/>
  <c r="G51" i="68"/>
  <c r="F51" i="68"/>
  <c r="E51" i="68"/>
  <c r="D51" i="68"/>
  <c r="AA50" i="68"/>
  <c r="S50" i="68"/>
  <c r="R50" i="68"/>
  <c r="Q50" i="68"/>
  <c r="P50" i="68"/>
  <c r="O50" i="68"/>
  <c r="N50" i="68"/>
  <c r="M50" i="68"/>
  <c r="L50" i="68"/>
  <c r="K50" i="68"/>
  <c r="J50" i="68"/>
  <c r="I50" i="68"/>
  <c r="H50" i="68"/>
  <c r="G50" i="68"/>
  <c r="F50" i="68"/>
  <c r="E50" i="68"/>
  <c r="D50" i="68"/>
  <c r="AA49" i="68"/>
  <c r="S49" i="68"/>
  <c r="R49" i="68"/>
  <c r="Q49" i="68"/>
  <c r="P49" i="68"/>
  <c r="O49" i="68"/>
  <c r="N49" i="68"/>
  <c r="M49" i="68"/>
  <c r="L49" i="68"/>
  <c r="K49" i="68"/>
  <c r="J49" i="68"/>
  <c r="I49" i="68"/>
  <c r="H49" i="68"/>
  <c r="G49" i="68"/>
  <c r="F49" i="68"/>
  <c r="E49" i="68"/>
  <c r="D49" i="68"/>
  <c r="AA48" i="68"/>
  <c r="S48" i="68"/>
  <c r="R48" i="68"/>
  <c r="Q48" i="68"/>
  <c r="P48" i="68"/>
  <c r="O48" i="68"/>
  <c r="N48" i="68"/>
  <c r="M48" i="68"/>
  <c r="L48" i="68"/>
  <c r="K48" i="68"/>
  <c r="J48" i="68"/>
  <c r="I48" i="68"/>
  <c r="H48" i="68"/>
  <c r="G48" i="68"/>
  <c r="F48" i="68"/>
  <c r="E48" i="68"/>
  <c r="D48" i="68"/>
  <c r="AA47" i="68"/>
  <c r="S47" i="68"/>
  <c r="R47" i="68"/>
  <c r="Q47" i="68"/>
  <c r="P47" i="68"/>
  <c r="O47" i="68"/>
  <c r="N47" i="68"/>
  <c r="M47" i="68"/>
  <c r="L47" i="68"/>
  <c r="K47" i="68"/>
  <c r="J47" i="68"/>
  <c r="I47" i="68"/>
  <c r="H47" i="68"/>
  <c r="G47" i="68"/>
  <c r="F47" i="68"/>
  <c r="E47" i="68"/>
  <c r="D47" i="68"/>
  <c r="AA46" i="68"/>
  <c r="S46" i="68"/>
  <c r="R46" i="68"/>
  <c r="Q46" i="68"/>
  <c r="P46" i="68"/>
  <c r="O46" i="68"/>
  <c r="N46" i="68"/>
  <c r="M46" i="68"/>
  <c r="L46" i="68"/>
  <c r="K46" i="68"/>
  <c r="J46" i="68"/>
  <c r="I46" i="68"/>
  <c r="H46" i="68"/>
  <c r="G46" i="68"/>
  <c r="F46" i="68"/>
  <c r="E46" i="68"/>
  <c r="D46" i="68"/>
  <c r="AA45" i="68"/>
  <c r="S45" i="68"/>
  <c r="R45" i="68"/>
  <c r="Q45" i="68"/>
  <c r="P45" i="68"/>
  <c r="O45" i="68"/>
  <c r="N45" i="68"/>
  <c r="M45" i="68"/>
  <c r="L45" i="68"/>
  <c r="K45" i="68"/>
  <c r="J45" i="68"/>
  <c r="I45" i="68"/>
  <c r="H45" i="68"/>
  <c r="G45" i="68"/>
  <c r="F45" i="68"/>
  <c r="E45" i="68"/>
  <c r="D45" i="68"/>
  <c r="AA44" i="68"/>
  <c r="S44" i="68"/>
  <c r="R44" i="68"/>
  <c r="Q44" i="68"/>
  <c r="P44" i="68"/>
  <c r="O44" i="68"/>
  <c r="N44" i="68"/>
  <c r="M44" i="68"/>
  <c r="L44" i="68"/>
  <c r="K44" i="68"/>
  <c r="J44" i="68"/>
  <c r="I44" i="68"/>
  <c r="H44" i="68"/>
  <c r="G44" i="68"/>
  <c r="F44" i="68"/>
  <c r="E44" i="68"/>
  <c r="D44" i="68"/>
  <c r="AA43" i="68"/>
  <c r="S43" i="68"/>
  <c r="R43" i="68"/>
  <c r="Q43" i="68"/>
  <c r="P43" i="68"/>
  <c r="O43" i="68"/>
  <c r="N43" i="68"/>
  <c r="M43" i="68"/>
  <c r="L43" i="68"/>
  <c r="K43" i="68"/>
  <c r="J43" i="68"/>
  <c r="I43" i="68"/>
  <c r="H43" i="68"/>
  <c r="G43" i="68"/>
  <c r="F43" i="68"/>
  <c r="E43" i="68"/>
  <c r="D43" i="68"/>
  <c r="AA42" i="68"/>
  <c r="S42" i="68"/>
  <c r="R42" i="68"/>
  <c r="Q42" i="68"/>
  <c r="P42" i="68"/>
  <c r="O42" i="68"/>
  <c r="N42" i="68"/>
  <c r="M42" i="68"/>
  <c r="L42" i="68"/>
  <c r="K42" i="68"/>
  <c r="J42" i="68"/>
  <c r="I42" i="68"/>
  <c r="H42" i="68"/>
  <c r="G42" i="68"/>
  <c r="F42" i="68"/>
  <c r="E42" i="68"/>
  <c r="D42" i="68"/>
  <c r="AA41" i="68"/>
  <c r="S41" i="68"/>
  <c r="R41" i="68"/>
  <c r="Q41" i="68"/>
  <c r="P41" i="68"/>
  <c r="O41" i="68"/>
  <c r="N41" i="68"/>
  <c r="M41" i="68"/>
  <c r="L41" i="68"/>
  <c r="K41" i="68"/>
  <c r="J41" i="68"/>
  <c r="I41" i="68"/>
  <c r="H41" i="68"/>
  <c r="G41" i="68"/>
  <c r="F41" i="68"/>
  <c r="E41" i="68"/>
  <c r="D41" i="68"/>
  <c r="AA40" i="68"/>
  <c r="S40" i="68"/>
  <c r="R40" i="68"/>
  <c r="Q40" i="68"/>
  <c r="P40" i="68"/>
  <c r="O40" i="68"/>
  <c r="N40" i="68"/>
  <c r="M40" i="68"/>
  <c r="L40" i="68"/>
  <c r="K40" i="68"/>
  <c r="J40" i="68"/>
  <c r="I40" i="68"/>
  <c r="H40" i="68"/>
  <c r="G40" i="68"/>
  <c r="F40" i="68"/>
  <c r="E40" i="68"/>
  <c r="D40" i="68"/>
  <c r="AA39" i="68"/>
  <c r="S39" i="68"/>
  <c r="R39" i="68"/>
  <c r="Q39" i="68"/>
  <c r="P39" i="68"/>
  <c r="O39" i="68"/>
  <c r="N39" i="68"/>
  <c r="M39" i="68"/>
  <c r="L39" i="68"/>
  <c r="K39" i="68"/>
  <c r="J39" i="68"/>
  <c r="I39" i="68"/>
  <c r="H39" i="68"/>
  <c r="G39" i="68"/>
  <c r="F39" i="68"/>
  <c r="E39" i="68"/>
  <c r="D39" i="68"/>
  <c r="AA38" i="68"/>
  <c r="S38" i="68"/>
  <c r="R38" i="68"/>
  <c r="Q38" i="68"/>
  <c r="P38" i="68"/>
  <c r="O38" i="68"/>
  <c r="N38" i="68"/>
  <c r="M38" i="68"/>
  <c r="L38" i="68"/>
  <c r="K38" i="68"/>
  <c r="J38" i="68"/>
  <c r="I38" i="68"/>
  <c r="H38" i="68"/>
  <c r="G38" i="68"/>
  <c r="F38" i="68"/>
  <c r="E38" i="68"/>
  <c r="D38" i="68"/>
  <c r="AA37" i="68"/>
  <c r="S37" i="68"/>
  <c r="R37" i="68"/>
  <c r="Q37" i="68"/>
  <c r="P37" i="68"/>
  <c r="O37" i="68"/>
  <c r="N37" i="68"/>
  <c r="M37" i="68"/>
  <c r="L37" i="68"/>
  <c r="K37" i="68"/>
  <c r="J37" i="68"/>
  <c r="I37" i="68"/>
  <c r="H37" i="68"/>
  <c r="G37" i="68"/>
  <c r="F37" i="68"/>
  <c r="E37" i="68"/>
  <c r="D37" i="68"/>
  <c r="AA36" i="68"/>
  <c r="S36" i="68"/>
  <c r="R36" i="68"/>
  <c r="Q36" i="68"/>
  <c r="P36" i="68"/>
  <c r="O36" i="68"/>
  <c r="N36" i="68"/>
  <c r="M36" i="68"/>
  <c r="L36" i="68"/>
  <c r="K36" i="68"/>
  <c r="J36" i="68"/>
  <c r="I36" i="68"/>
  <c r="H36" i="68"/>
  <c r="G36" i="68"/>
  <c r="F36" i="68"/>
  <c r="E36" i="68"/>
  <c r="D36" i="68"/>
  <c r="AA35" i="68"/>
  <c r="S35" i="68"/>
  <c r="R35" i="68"/>
  <c r="Q35" i="68"/>
  <c r="P35" i="68"/>
  <c r="O35" i="68"/>
  <c r="N35" i="68"/>
  <c r="M35" i="68"/>
  <c r="L35" i="68"/>
  <c r="K35" i="68"/>
  <c r="J35" i="68"/>
  <c r="I35" i="68"/>
  <c r="H35" i="68"/>
  <c r="G35" i="68"/>
  <c r="F35" i="68"/>
  <c r="E35" i="68"/>
  <c r="D35" i="68"/>
  <c r="AA34" i="68"/>
  <c r="S34" i="68"/>
  <c r="R34" i="68"/>
  <c r="Q34" i="68"/>
  <c r="P34" i="68"/>
  <c r="O34" i="68"/>
  <c r="N34" i="68"/>
  <c r="M34" i="68"/>
  <c r="L34" i="68"/>
  <c r="K34" i="68"/>
  <c r="J34" i="68"/>
  <c r="I34" i="68"/>
  <c r="H34" i="68"/>
  <c r="G34" i="68"/>
  <c r="F34" i="68"/>
  <c r="E34" i="68"/>
  <c r="D34" i="68"/>
  <c r="AA33" i="68"/>
  <c r="S33" i="68"/>
  <c r="R33" i="68"/>
  <c r="Q33" i="68"/>
  <c r="P33" i="68"/>
  <c r="O33" i="68"/>
  <c r="N33" i="68"/>
  <c r="M33" i="68"/>
  <c r="L33" i="68"/>
  <c r="K33" i="68"/>
  <c r="J33" i="68"/>
  <c r="I33" i="68"/>
  <c r="H33" i="68"/>
  <c r="G33" i="68"/>
  <c r="F33" i="68"/>
  <c r="E33" i="68"/>
  <c r="D33" i="68"/>
  <c r="AA32" i="68"/>
  <c r="S32" i="68"/>
  <c r="R32" i="68"/>
  <c r="Q32" i="68"/>
  <c r="P32" i="68"/>
  <c r="O32" i="68"/>
  <c r="N32" i="68"/>
  <c r="M32" i="68"/>
  <c r="L32" i="68"/>
  <c r="K32" i="68"/>
  <c r="J32" i="68"/>
  <c r="I32" i="68"/>
  <c r="H32" i="68"/>
  <c r="G32" i="68"/>
  <c r="F32" i="68"/>
  <c r="E32" i="68"/>
  <c r="D32" i="68"/>
  <c r="AA31" i="68"/>
  <c r="S31" i="68"/>
  <c r="R31" i="68"/>
  <c r="Q31" i="68"/>
  <c r="P31" i="68"/>
  <c r="O31" i="68"/>
  <c r="N31" i="68"/>
  <c r="M31" i="68"/>
  <c r="L31" i="68"/>
  <c r="K31" i="68"/>
  <c r="J31" i="68"/>
  <c r="I31" i="68"/>
  <c r="H31" i="68"/>
  <c r="G31" i="68"/>
  <c r="F31" i="68"/>
  <c r="E31" i="68"/>
  <c r="D31" i="68"/>
  <c r="AA30" i="68"/>
  <c r="S30" i="68"/>
  <c r="R30" i="68"/>
  <c r="Q30" i="68"/>
  <c r="P30" i="68"/>
  <c r="O30" i="68"/>
  <c r="N30" i="68"/>
  <c r="M30" i="68"/>
  <c r="L30" i="68"/>
  <c r="K30" i="68"/>
  <c r="J30" i="68"/>
  <c r="I30" i="68"/>
  <c r="H30" i="68"/>
  <c r="G30" i="68"/>
  <c r="F30" i="68"/>
  <c r="E30" i="68"/>
  <c r="D30" i="68"/>
  <c r="AA29" i="68"/>
  <c r="S29" i="68"/>
  <c r="R29" i="68"/>
  <c r="Q29" i="68"/>
  <c r="P29" i="68"/>
  <c r="O29" i="68"/>
  <c r="N29" i="68"/>
  <c r="M29" i="68"/>
  <c r="L29" i="68"/>
  <c r="K29" i="68"/>
  <c r="J29" i="68"/>
  <c r="I29" i="68"/>
  <c r="H29" i="68"/>
  <c r="G29" i="68"/>
  <c r="F29" i="68"/>
  <c r="E29" i="68"/>
  <c r="D29" i="68"/>
  <c r="AA28" i="68"/>
  <c r="S28" i="68"/>
  <c r="R28" i="68"/>
  <c r="Q28" i="68"/>
  <c r="P28" i="68"/>
  <c r="O28" i="68"/>
  <c r="N28" i="68"/>
  <c r="M28" i="68"/>
  <c r="L28" i="68"/>
  <c r="K28" i="68"/>
  <c r="J28" i="68"/>
  <c r="I28" i="68"/>
  <c r="H28" i="68"/>
  <c r="G28" i="68"/>
  <c r="F28" i="68"/>
  <c r="E28" i="68"/>
  <c r="D28" i="68"/>
  <c r="AA27" i="68"/>
  <c r="S27" i="68"/>
  <c r="R27" i="68"/>
  <c r="Q27" i="68"/>
  <c r="P27" i="68"/>
  <c r="O27" i="68"/>
  <c r="N27" i="68"/>
  <c r="M27" i="68"/>
  <c r="L27" i="68"/>
  <c r="K27" i="68"/>
  <c r="J27" i="68"/>
  <c r="I27" i="68"/>
  <c r="H27" i="68"/>
  <c r="G27" i="68"/>
  <c r="F27" i="68"/>
  <c r="E27" i="68"/>
  <c r="D27" i="68"/>
  <c r="AA26" i="68"/>
  <c r="S26" i="68"/>
  <c r="R26" i="68"/>
  <c r="Q26" i="68"/>
  <c r="P26" i="68"/>
  <c r="O26" i="68"/>
  <c r="N26" i="68"/>
  <c r="M26" i="68"/>
  <c r="L26" i="68"/>
  <c r="K26" i="68"/>
  <c r="J26" i="68"/>
  <c r="I26" i="68"/>
  <c r="H26" i="68"/>
  <c r="G26" i="68"/>
  <c r="F26" i="68"/>
  <c r="E26" i="68"/>
  <c r="D26" i="68"/>
  <c r="AA25" i="68"/>
  <c r="S25" i="68"/>
  <c r="R25" i="68"/>
  <c r="Q25" i="68"/>
  <c r="P25" i="68"/>
  <c r="O25" i="68"/>
  <c r="N25" i="68"/>
  <c r="M25" i="68"/>
  <c r="L25" i="68"/>
  <c r="K25" i="68"/>
  <c r="J25" i="68"/>
  <c r="I25" i="68"/>
  <c r="H25" i="68"/>
  <c r="G25" i="68"/>
  <c r="F25" i="68"/>
  <c r="E25" i="68"/>
  <c r="D25" i="68"/>
  <c r="AA24" i="68"/>
  <c r="S24" i="68"/>
  <c r="R24" i="68"/>
  <c r="Q24" i="68"/>
  <c r="P24" i="68"/>
  <c r="O24" i="68"/>
  <c r="N24" i="68"/>
  <c r="M24" i="68"/>
  <c r="L24" i="68"/>
  <c r="K24" i="68"/>
  <c r="J24" i="68"/>
  <c r="I24" i="68"/>
  <c r="H24" i="68"/>
  <c r="G24" i="68"/>
  <c r="F24" i="68"/>
  <c r="E24" i="68"/>
  <c r="D24" i="68"/>
  <c r="AA23" i="68"/>
  <c r="S23" i="68"/>
  <c r="R23" i="68"/>
  <c r="Q23" i="68"/>
  <c r="P23" i="68"/>
  <c r="O23" i="68"/>
  <c r="N23" i="68"/>
  <c r="M23" i="68"/>
  <c r="L23" i="68"/>
  <c r="K23" i="68"/>
  <c r="J23" i="68"/>
  <c r="I23" i="68"/>
  <c r="H23" i="68"/>
  <c r="G23" i="68"/>
  <c r="F23" i="68"/>
  <c r="E23" i="68"/>
  <c r="D23" i="68"/>
  <c r="AA22" i="68"/>
  <c r="S22" i="68"/>
  <c r="R22" i="68"/>
  <c r="Q22" i="68"/>
  <c r="P22" i="68"/>
  <c r="O22" i="68"/>
  <c r="N22" i="68"/>
  <c r="M22" i="68"/>
  <c r="L22" i="68"/>
  <c r="K22" i="68"/>
  <c r="J22" i="68"/>
  <c r="I22" i="68"/>
  <c r="H22" i="68"/>
  <c r="G22" i="68"/>
  <c r="F22" i="68"/>
  <c r="E22" i="68"/>
  <c r="D22" i="68"/>
  <c r="AA21" i="68"/>
  <c r="S21" i="68"/>
  <c r="R21" i="68"/>
  <c r="Q21" i="68"/>
  <c r="P21" i="68"/>
  <c r="O21" i="68"/>
  <c r="N21" i="68"/>
  <c r="M21" i="68"/>
  <c r="L21" i="68"/>
  <c r="K21" i="68"/>
  <c r="J21" i="68"/>
  <c r="I21" i="68"/>
  <c r="H21" i="68"/>
  <c r="G21" i="68"/>
  <c r="F21" i="68"/>
  <c r="E21" i="68"/>
  <c r="D21" i="68"/>
  <c r="AA20" i="68"/>
  <c r="S20" i="68"/>
  <c r="R20" i="68"/>
  <c r="Q20" i="68"/>
  <c r="P20" i="68"/>
  <c r="O20" i="68"/>
  <c r="N20" i="68"/>
  <c r="M20" i="68"/>
  <c r="L20" i="68"/>
  <c r="K20" i="68"/>
  <c r="J20" i="68"/>
  <c r="I20" i="68"/>
  <c r="H20" i="68"/>
  <c r="G20" i="68"/>
  <c r="F20" i="68"/>
  <c r="E20" i="68"/>
  <c r="D20" i="68"/>
  <c r="AA19" i="68"/>
  <c r="S19" i="68"/>
  <c r="R19" i="68"/>
  <c r="Q19" i="68"/>
  <c r="P19" i="68"/>
  <c r="O19" i="68"/>
  <c r="N19" i="68"/>
  <c r="M19" i="68"/>
  <c r="L19" i="68"/>
  <c r="K19" i="68"/>
  <c r="J19" i="68"/>
  <c r="I19" i="68"/>
  <c r="H19" i="68"/>
  <c r="G19" i="68"/>
  <c r="F19" i="68"/>
  <c r="E19" i="68"/>
  <c r="D19" i="68"/>
  <c r="AA18" i="68"/>
  <c r="S18" i="68"/>
  <c r="R18" i="68"/>
  <c r="Q18" i="68"/>
  <c r="P18" i="68"/>
  <c r="O18" i="68"/>
  <c r="N18" i="68"/>
  <c r="M18" i="68"/>
  <c r="L18" i="68"/>
  <c r="K18" i="68"/>
  <c r="J18" i="68"/>
  <c r="I18" i="68"/>
  <c r="H18" i="68"/>
  <c r="G18" i="68"/>
  <c r="F18" i="68"/>
  <c r="E18" i="68"/>
  <c r="D18" i="68"/>
  <c r="AA17" i="68"/>
  <c r="S17" i="68"/>
  <c r="R17" i="68"/>
  <c r="Q17" i="68"/>
  <c r="P17" i="68"/>
  <c r="O17" i="68"/>
  <c r="N17" i="68"/>
  <c r="M17" i="68"/>
  <c r="L17" i="68"/>
  <c r="K17" i="68"/>
  <c r="J17" i="68"/>
  <c r="I17" i="68"/>
  <c r="H17" i="68"/>
  <c r="G17" i="68"/>
  <c r="F17" i="68"/>
  <c r="E17" i="68"/>
  <c r="D17" i="68"/>
  <c r="AA16" i="68"/>
  <c r="S16" i="68"/>
  <c r="R16" i="68"/>
  <c r="Q16" i="68"/>
  <c r="P16" i="68"/>
  <c r="O16" i="68"/>
  <c r="N16" i="68"/>
  <c r="M16" i="68"/>
  <c r="L16" i="68"/>
  <c r="K16" i="68"/>
  <c r="J16" i="68"/>
  <c r="I16" i="68"/>
  <c r="H16" i="68"/>
  <c r="G16" i="68"/>
  <c r="F16" i="68"/>
  <c r="E16" i="68"/>
  <c r="D16" i="68"/>
  <c r="AA15" i="68"/>
  <c r="S15" i="68"/>
  <c r="R15" i="68"/>
  <c r="Q15" i="68"/>
  <c r="P15" i="68"/>
  <c r="O15" i="68"/>
  <c r="N15" i="68"/>
  <c r="M15" i="68"/>
  <c r="L15" i="68"/>
  <c r="K15" i="68"/>
  <c r="J15" i="68"/>
  <c r="I15" i="68"/>
  <c r="H15" i="68"/>
  <c r="G15" i="68"/>
  <c r="F15" i="68"/>
  <c r="E15" i="68"/>
  <c r="D15" i="68"/>
  <c r="AA14" i="68"/>
  <c r="S14" i="68"/>
  <c r="R14" i="68"/>
  <c r="Q14" i="68"/>
  <c r="P14" i="68"/>
  <c r="O14" i="68"/>
  <c r="N14" i="68"/>
  <c r="M14" i="68"/>
  <c r="L14" i="68"/>
  <c r="K14" i="68"/>
  <c r="J14" i="68"/>
  <c r="I14" i="68"/>
  <c r="H14" i="68"/>
  <c r="G14" i="68"/>
  <c r="F14" i="68"/>
  <c r="E14" i="68"/>
  <c r="D14" i="68"/>
  <c r="AA13" i="68"/>
  <c r="S13" i="68"/>
  <c r="R13" i="68"/>
  <c r="Q13" i="68"/>
  <c r="P13" i="68"/>
  <c r="O13" i="68"/>
  <c r="N13" i="68"/>
  <c r="M13" i="68"/>
  <c r="L13" i="68"/>
  <c r="K13" i="68"/>
  <c r="J13" i="68"/>
  <c r="I13" i="68"/>
  <c r="H13" i="68"/>
  <c r="G13" i="68"/>
  <c r="F13" i="68"/>
  <c r="E13" i="68"/>
  <c r="D13" i="68"/>
  <c r="AA12" i="68"/>
  <c r="S12" i="68"/>
  <c r="R12" i="68"/>
  <c r="Q12" i="68"/>
  <c r="P12" i="68"/>
  <c r="O12" i="68"/>
  <c r="N12" i="68"/>
  <c r="M12" i="68"/>
  <c r="L12" i="68"/>
  <c r="K12" i="68"/>
  <c r="J12" i="68"/>
  <c r="I12" i="68"/>
  <c r="H12" i="68"/>
  <c r="G12" i="68"/>
  <c r="F12" i="68"/>
  <c r="E12" i="68"/>
  <c r="D12" i="68"/>
  <c r="AA11" i="68"/>
  <c r="S11" i="68"/>
  <c r="R11" i="68"/>
  <c r="Q11" i="68"/>
  <c r="P11" i="68"/>
  <c r="O11" i="68"/>
  <c r="N11" i="68"/>
  <c r="M11" i="68"/>
  <c r="L11" i="68"/>
  <c r="K11" i="68"/>
  <c r="J11" i="68"/>
  <c r="I11" i="68"/>
  <c r="H11" i="68"/>
  <c r="G11" i="68"/>
  <c r="F11" i="68"/>
  <c r="E11" i="68"/>
  <c r="D11" i="68"/>
  <c r="A137" i="68"/>
  <c r="A136" i="68"/>
  <c r="A135" i="68"/>
  <c r="A134" i="68"/>
  <c r="A133" i="68"/>
  <c r="A132" i="68"/>
  <c r="A131" i="68"/>
  <c r="A130" i="68"/>
  <c r="A129" i="68"/>
  <c r="A128" i="68"/>
  <c r="A127" i="68"/>
  <c r="A126" i="68"/>
  <c r="A125" i="68"/>
  <c r="A124" i="68"/>
  <c r="A123" i="68"/>
  <c r="A122" i="68"/>
  <c r="A121" i="68"/>
  <c r="A120" i="68"/>
  <c r="A119" i="68"/>
  <c r="A118" i="68"/>
  <c r="A117" i="68"/>
  <c r="A116" i="68"/>
  <c r="A115" i="68"/>
  <c r="A114" i="68"/>
  <c r="A113" i="68"/>
  <c r="A112" i="68"/>
  <c r="A111" i="68"/>
  <c r="A110" i="68"/>
  <c r="A109" i="68"/>
  <c r="A108" i="68"/>
  <c r="A107" i="68"/>
  <c r="A106" i="68"/>
  <c r="A105" i="68"/>
  <c r="A104" i="68"/>
  <c r="A103" i="68"/>
  <c r="A102" i="68"/>
  <c r="A101" i="68"/>
  <c r="A100" i="68"/>
  <c r="A99" i="68"/>
  <c r="A98" i="68"/>
  <c r="A97" i="68"/>
  <c r="A96" i="68"/>
  <c r="A95" i="68"/>
  <c r="A94" i="68"/>
  <c r="A93" i="68"/>
  <c r="A92" i="68"/>
  <c r="A91" i="68"/>
  <c r="A90" i="68"/>
  <c r="A89" i="68"/>
  <c r="A88" i="68"/>
  <c r="A87" i="68"/>
  <c r="A86" i="68"/>
  <c r="A85" i="68"/>
  <c r="A84" i="68"/>
  <c r="A83" i="68"/>
  <c r="A82" i="68"/>
  <c r="A81" i="68"/>
  <c r="A80" i="68"/>
  <c r="A79" i="68"/>
  <c r="A78" i="68"/>
  <c r="A77" i="68"/>
  <c r="A76" i="68"/>
  <c r="A75" i="68"/>
  <c r="A74" i="68"/>
  <c r="A73" i="68"/>
  <c r="A72" i="68"/>
  <c r="A71" i="68"/>
  <c r="A70" i="68"/>
  <c r="A69" i="68"/>
  <c r="A68" i="68"/>
  <c r="A67" i="68"/>
  <c r="A66" i="68"/>
  <c r="A65" i="68"/>
  <c r="A64" i="68"/>
  <c r="A63" i="68"/>
  <c r="A62" i="68"/>
  <c r="A61" i="68"/>
  <c r="A60" i="68"/>
  <c r="A59" i="68"/>
  <c r="A58" i="68"/>
  <c r="A57" i="68"/>
  <c r="A56" i="68"/>
  <c r="A55" i="68"/>
  <c r="A54" i="68"/>
  <c r="A53" i="68"/>
  <c r="A52" i="68"/>
  <c r="A51" i="68"/>
  <c r="A50" i="68"/>
  <c r="A49" i="68"/>
  <c r="A48" i="68"/>
  <c r="A47" i="68"/>
  <c r="A46" i="68"/>
  <c r="A45" i="68"/>
  <c r="A44" i="68"/>
  <c r="A43" i="68"/>
  <c r="A42" i="68"/>
  <c r="A41" i="68"/>
  <c r="A40" i="68"/>
  <c r="A39" i="68"/>
  <c r="A38" i="68"/>
  <c r="A37" i="68"/>
  <c r="A36" i="68"/>
  <c r="A35" i="68"/>
  <c r="A34" i="68"/>
  <c r="A33" i="68"/>
  <c r="A32" i="68"/>
  <c r="A31" i="68"/>
  <c r="A30" i="68"/>
  <c r="A29" i="68"/>
  <c r="A28" i="68"/>
  <c r="A27" i="68"/>
  <c r="A26" i="68"/>
  <c r="A25" i="68"/>
  <c r="A24" i="68"/>
  <c r="A23" i="68"/>
  <c r="A22" i="68"/>
  <c r="A21" i="68"/>
  <c r="A20" i="68"/>
  <c r="A19" i="68"/>
  <c r="A18" i="68"/>
  <c r="A17" i="68"/>
  <c r="A16" i="68"/>
  <c r="A15" i="68"/>
  <c r="A14" i="68"/>
  <c r="A13" i="68"/>
  <c r="A12" i="68"/>
  <c r="A11" i="68"/>
  <c r="M18" i="60"/>
  <c r="X61" i="68" l="1"/>
  <c r="X41" i="68"/>
  <c r="X57" i="68"/>
  <c r="X103" i="68"/>
  <c r="X119" i="68"/>
  <c r="X127" i="68"/>
  <c r="T70" i="68"/>
  <c r="X16" i="68"/>
  <c r="X24" i="68"/>
  <c r="X32" i="68"/>
  <c r="X40" i="68"/>
  <c r="X56" i="68"/>
  <c r="X64" i="68"/>
  <c r="X80" i="68"/>
  <c r="X112" i="68"/>
  <c r="X120" i="68"/>
  <c r="X128" i="68"/>
  <c r="X83" i="68"/>
  <c r="X107" i="68"/>
  <c r="X123" i="68"/>
  <c r="T128" i="68"/>
  <c r="X12" i="68"/>
  <c r="X44" i="68"/>
  <c r="X60" i="68"/>
  <c r="T86" i="68"/>
  <c r="X92" i="68"/>
  <c r="T102" i="68"/>
  <c r="X108" i="68"/>
  <c r="X124" i="68"/>
  <c r="T13" i="68"/>
  <c r="T21" i="68"/>
  <c r="T28" i="68"/>
  <c r="X45" i="68"/>
  <c r="X14" i="68"/>
  <c r="X22" i="68"/>
  <c r="X71" i="68"/>
  <c r="X116" i="68"/>
  <c r="X29" i="68"/>
  <c r="X79" i="68"/>
  <c r="X49" i="68"/>
  <c r="X100" i="68"/>
  <c r="T14" i="68"/>
  <c r="X17" i="68"/>
  <c r="T22" i="68"/>
  <c r="X25" i="68"/>
  <c r="T36" i="68"/>
  <c r="X52" i="68"/>
  <c r="T56" i="68"/>
  <c r="T58" i="68"/>
  <c r="T61" i="68"/>
  <c r="X69" i="68"/>
  <c r="T113" i="68"/>
  <c r="T125" i="68"/>
  <c r="X131" i="68"/>
  <c r="T12" i="68"/>
  <c r="T35" i="68"/>
  <c r="T34" i="68"/>
  <c r="T44" i="68"/>
  <c r="T46" i="68"/>
  <c r="T54" i="68"/>
  <c r="T57" i="68"/>
  <c r="T67" i="68"/>
  <c r="T82" i="68"/>
  <c r="X87" i="68"/>
  <c r="X95" i="68"/>
  <c r="X115" i="68"/>
  <c r="T121" i="68"/>
  <c r="T17" i="68"/>
  <c r="X18" i="68"/>
  <c r="X20" i="68"/>
  <c r="T25" i="68"/>
  <c r="X26" i="68"/>
  <c r="X28" i="68"/>
  <c r="X53" i="68"/>
  <c r="T66" i="68"/>
  <c r="X81" i="68"/>
  <c r="T81" i="68"/>
  <c r="X88" i="68"/>
  <c r="T90" i="68"/>
  <c r="X96" i="68"/>
  <c r="T98" i="68"/>
  <c r="T122" i="68"/>
  <c r="T134" i="68"/>
  <c r="T55" i="68"/>
  <c r="T68" i="68"/>
  <c r="X13" i="68"/>
  <c r="T18" i="68"/>
  <c r="X21" i="68"/>
  <c r="T26" i="68"/>
  <c r="T31" i="68"/>
  <c r="X36" i="68"/>
  <c r="T40" i="68"/>
  <c r="T42" i="68"/>
  <c r="X48" i="68"/>
  <c r="T52" i="68"/>
  <c r="X65" i="68"/>
  <c r="X104" i="68"/>
  <c r="T106" i="68"/>
  <c r="T110" i="68"/>
  <c r="T117" i="68"/>
  <c r="X135" i="68"/>
  <c r="T59" i="68"/>
  <c r="T94" i="68"/>
  <c r="X132" i="68"/>
  <c r="T16" i="68"/>
  <c r="T24" i="68"/>
  <c r="T27" i="68"/>
  <c r="T30" i="68"/>
  <c r="T39" i="68"/>
  <c r="T43" i="68"/>
  <c r="T63" i="68"/>
  <c r="X68" i="68"/>
  <c r="X75" i="68"/>
  <c r="X111" i="68"/>
  <c r="T130" i="68"/>
  <c r="X136" i="68"/>
  <c r="T20" i="68"/>
  <c r="T112" i="68"/>
  <c r="T126" i="68"/>
  <c r="T38" i="68"/>
  <c r="T50" i="68"/>
  <c r="T60" i="68"/>
  <c r="T62" i="68"/>
  <c r="T77" i="68"/>
  <c r="X91" i="68"/>
  <c r="X99" i="68"/>
  <c r="T116" i="68"/>
  <c r="T129" i="68"/>
  <c r="T133" i="68"/>
  <c r="X76" i="68"/>
  <c r="X133" i="68"/>
  <c r="X84" i="68"/>
  <c r="X33" i="68"/>
  <c r="X72" i="68"/>
  <c r="X37" i="68"/>
  <c r="X50" i="68"/>
  <c r="X66" i="68"/>
  <c r="X11" i="68"/>
  <c r="X15" i="68"/>
  <c r="X19" i="68"/>
  <c r="X23" i="68"/>
  <c r="T33" i="68"/>
  <c r="T65" i="68"/>
  <c r="T78" i="68"/>
  <c r="X110" i="68"/>
  <c r="T136" i="68"/>
  <c r="X34" i="68"/>
  <c r="X30" i="68"/>
  <c r="X39" i="68"/>
  <c r="X46" i="68"/>
  <c r="X55" i="68"/>
  <c r="X62" i="68"/>
  <c r="T74" i="68"/>
  <c r="X101" i="68"/>
  <c r="T101" i="68"/>
  <c r="X106" i="68"/>
  <c r="T127" i="68"/>
  <c r="X129" i="68"/>
  <c r="X43" i="68"/>
  <c r="X59" i="68"/>
  <c r="X27" i="68"/>
  <c r="T95" i="68"/>
  <c r="X97" i="68"/>
  <c r="T97" i="68"/>
  <c r="T123" i="68"/>
  <c r="T137" i="68"/>
  <c r="T107" i="68"/>
  <c r="X35" i="68"/>
  <c r="X42" i="68"/>
  <c r="X51" i="68"/>
  <c r="T51" i="68"/>
  <c r="X58" i="68"/>
  <c r="X67" i="68"/>
  <c r="X73" i="68"/>
  <c r="T73" i="68"/>
  <c r="T91" i="68"/>
  <c r="X126" i="68"/>
  <c r="T15" i="68"/>
  <c r="T19" i="68"/>
  <c r="X94" i="68"/>
  <c r="X117" i="68"/>
  <c r="T118" i="68"/>
  <c r="X122" i="68"/>
  <c r="T11" i="68"/>
  <c r="T23" i="68"/>
  <c r="X31" i="68"/>
  <c r="T32" i="68"/>
  <c r="X38" i="68"/>
  <c r="X47" i="68"/>
  <c r="T47" i="68"/>
  <c r="T48" i="68"/>
  <c r="X54" i="68"/>
  <c r="X63" i="68"/>
  <c r="T64" i="68"/>
  <c r="X70" i="68"/>
  <c r="X82" i="68"/>
  <c r="X90" i="68"/>
  <c r="T53" i="68"/>
  <c r="T69" i="68"/>
  <c r="T111" i="68"/>
  <c r="X113" i="68"/>
  <c r="T71" i="68"/>
  <c r="T83" i="68"/>
  <c r="T80" i="68"/>
  <c r="T87" i="68"/>
  <c r="X86" i="68"/>
  <c r="X93" i="68"/>
  <c r="T93" i="68"/>
  <c r="X102" i="68"/>
  <c r="T103" i="68"/>
  <c r="X109" i="68"/>
  <c r="T109" i="68"/>
  <c r="X118" i="68"/>
  <c r="T119" i="68"/>
  <c r="T124" i="68"/>
  <c r="X125" i="68"/>
  <c r="T76" i="68"/>
  <c r="X78" i="68"/>
  <c r="T79" i="68"/>
  <c r="T84" i="68"/>
  <c r="T29" i="68"/>
  <c r="T37" i="68"/>
  <c r="T41" i="68"/>
  <c r="T45" i="68"/>
  <c r="T49" i="68"/>
  <c r="X77" i="68"/>
  <c r="X85" i="68"/>
  <c r="T85" i="68"/>
  <c r="X89" i="68"/>
  <c r="T89" i="68"/>
  <c r="X98" i="68"/>
  <c r="T99" i="68"/>
  <c r="X105" i="68"/>
  <c r="T105" i="68"/>
  <c r="X114" i="68"/>
  <c r="T114" i="68"/>
  <c r="T115" i="68"/>
  <c r="T120" i="68"/>
  <c r="X121" i="68"/>
  <c r="X130" i="68"/>
  <c r="T72" i="68"/>
  <c r="X74" i="68"/>
  <c r="T75" i="68"/>
  <c r="T132" i="68"/>
  <c r="X134" i="68"/>
  <c r="T131" i="68"/>
  <c r="T135" i="68"/>
  <c r="X137" i="68"/>
  <c r="T88" i="68"/>
  <c r="T92" i="68"/>
  <c r="T96" i="68"/>
  <c r="T100" i="68"/>
  <c r="T104" i="68"/>
  <c r="T108" i="68"/>
  <c r="B131" i="69" l="1"/>
  <c r="C131" i="69"/>
  <c r="D131" i="69"/>
  <c r="F131" i="69"/>
  <c r="G131" i="69"/>
  <c r="I131" i="69"/>
  <c r="L131" i="69"/>
  <c r="M131" i="69"/>
  <c r="B132" i="69"/>
  <c r="C132" i="69"/>
  <c r="D132" i="69"/>
  <c r="F132" i="69"/>
  <c r="G132" i="69"/>
  <c r="I132" i="69"/>
  <c r="L132" i="69"/>
  <c r="M132" i="69"/>
  <c r="B133" i="69"/>
  <c r="C133" i="69"/>
  <c r="D133" i="69"/>
  <c r="F133" i="69"/>
  <c r="G133" i="69"/>
  <c r="I133" i="69"/>
  <c r="L133" i="69"/>
  <c r="M133" i="69"/>
  <c r="B134" i="69"/>
  <c r="C134" i="69"/>
  <c r="D134" i="69"/>
  <c r="F134" i="69"/>
  <c r="G134" i="69"/>
  <c r="I134" i="69"/>
  <c r="L134" i="69"/>
  <c r="M134" i="69"/>
  <c r="B135" i="69"/>
  <c r="C135" i="69"/>
  <c r="D135" i="69"/>
  <c r="F135" i="69"/>
  <c r="G135" i="69"/>
  <c r="I135" i="69"/>
  <c r="L135" i="69"/>
  <c r="M135" i="69"/>
  <c r="B136" i="69"/>
  <c r="C136" i="69"/>
  <c r="D136" i="69"/>
  <c r="F136" i="69"/>
  <c r="G136" i="69"/>
  <c r="I136" i="69"/>
  <c r="L136" i="69"/>
  <c r="M136" i="69"/>
  <c r="B137" i="69"/>
  <c r="C137" i="69"/>
  <c r="D137" i="69"/>
  <c r="F137" i="69"/>
  <c r="G137" i="69"/>
  <c r="I137" i="69"/>
  <c r="L137" i="69"/>
  <c r="M137" i="69"/>
  <c r="B138" i="69"/>
  <c r="C138" i="69"/>
  <c r="D138" i="69"/>
  <c r="F138" i="69"/>
  <c r="G138" i="69"/>
  <c r="I138" i="69"/>
  <c r="L138" i="69"/>
  <c r="M138" i="69"/>
  <c r="B139" i="69"/>
  <c r="C139" i="69"/>
  <c r="D139" i="69"/>
  <c r="F139" i="69"/>
  <c r="G139" i="69"/>
  <c r="I139" i="69"/>
  <c r="L139" i="69"/>
  <c r="M139" i="69"/>
  <c r="B140" i="69"/>
  <c r="C140" i="69"/>
  <c r="D140" i="69"/>
  <c r="F140" i="69"/>
  <c r="G140" i="69"/>
  <c r="I140" i="69"/>
  <c r="L140" i="69"/>
  <c r="M140" i="69"/>
  <c r="B141" i="69"/>
  <c r="C141" i="69"/>
  <c r="D141" i="69"/>
  <c r="F141" i="69"/>
  <c r="G141" i="69"/>
  <c r="I141" i="69"/>
  <c r="L141" i="69"/>
  <c r="M141" i="69"/>
  <c r="B142" i="69"/>
  <c r="C142" i="69"/>
  <c r="D142" i="69"/>
  <c r="F142" i="69"/>
  <c r="G142" i="69"/>
  <c r="I142" i="69"/>
  <c r="L142" i="69"/>
  <c r="M142" i="69"/>
  <c r="B143" i="69"/>
  <c r="C143" i="69"/>
  <c r="D143" i="69"/>
  <c r="F143" i="69"/>
  <c r="G143" i="69"/>
  <c r="I143" i="69"/>
  <c r="L143" i="69"/>
  <c r="M143" i="69"/>
  <c r="B144" i="69"/>
  <c r="C144" i="69"/>
  <c r="D144" i="69"/>
  <c r="F144" i="69"/>
  <c r="G144" i="69"/>
  <c r="I144" i="69"/>
  <c r="L144" i="69"/>
  <c r="M144" i="69"/>
  <c r="B145" i="69"/>
  <c r="C145" i="69"/>
  <c r="D145" i="69"/>
  <c r="F145" i="69"/>
  <c r="G145" i="69"/>
  <c r="I145" i="69"/>
  <c r="L145" i="69"/>
  <c r="M145" i="69"/>
  <c r="B146" i="69"/>
  <c r="C146" i="69"/>
  <c r="D146" i="69"/>
  <c r="F146" i="69"/>
  <c r="G146" i="69"/>
  <c r="I146" i="69"/>
  <c r="L146" i="69"/>
  <c r="M146" i="69"/>
  <c r="B147" i="69"/>
  <c r="C147" i="69"/>
  <c r="D147" i="69"/>
  <c r="F147" i="69"/>
  <c r="G147" i="69"/>
  <c r="I147" i="69"/>
  <c r="L147" i="69"/>
  <c r="M147" i="69"/>
  <c r="B148" i="69"/>
  <c r="C148" i="69"/>
  <c r="D148" i="69"/>
  <c r="F148" i="69"/>
  <c r="G148" i="69"/>
  <c r="I148" i="69"/>
  <c r="L148" i="69"/>
  <c r="M148" i="69"/>
  <c r="B149" i="69"/>
  <c r="C149" i="69"/>
  <c r="D149" i="69"/>
  <c r="F149" i="69"/>
  <c r="G149" i="69"/>
  <c r="I149" i="69"/>
  <c r="L149" i="69"/>
  <c r="M149" i="69"/>
  <c r="B150" i="69"/>
  <c r="C150" i="69"/>
  <c r="D150" i="69"/>
  <c r="F150" i="69"/>
  <c r="G150" i="69"/>
  <c r="I150" i="69"/>
  <c r="L150" i="69"/>
  <c r="M150" i="69"/>
  <c r="B151" i="69"/>
  <c r="C151" i="69"/>
  <c r="D151" i="69"/>
  <c r="F151" i="69"/>
  <c r="G151" i="69"/>
  <c r="I151" i="69"/>
  <c r="L151" i="69"/>
  <c r="M151" i="69"/>
  <c r="B152" i="69"/>
  <c r="C152" i="69"/>
  <c r="D152" i="69"/>
  <c r="F152" i="69"/>
  <c r="G152" i="69"/>
  <c r="I152" i="69"/>
  <c r="L152" i="69"/>
  <c r="M152" i="69"/>
  <c r="B153" i="69"/>
  <c r="C153" i="69"/>
  <c r="D153" i="69"/>
  <c r="F153" i="69"/>
  <c r="G153" i="69"/>
  <c r="I153" i="69"/>
  <c r="L153" i="69"/>
  <c r="M153" i="69"/>
  <c r="B154" i="69"/>
  <c r="C154" i="69"/>
  <c r="D154" i="69"/>
  <c r="F154" i="69"/>
  <c r="G154" i="69"/>
  <c r="I154" i="69"/>
  <c r="L154" i="69"/>
  <c r="M154" i="69"/>
  <c r="B155" i="69"/>
  <c r="C155" i="69"/>
  <c r="D155" i="69"/>
  <c r="F155" i="69"/>
  <c r="G155" i="69"/>
  <c r="I155" i="69"/>
  <c r="L155" i="69"/>
  <c r="M155" i="69"/>
  <c r="B156" i="69"/>
  <c r="C156" i="69"/>
  <c r="D156" i="69"/>
  <c r="F156" i="69"/>
  <c r="G156" i="69"/>
  <c r="I156" i="69"/>
  <c r="L156" i="69"/>
  <c r="M156" i="69"/>
  <c r="B157" i="69"/>
  <c r="C157" i="69"/>
  <c r="D157" i="69"/>
  <c r="F157" i="69"/>
  <c r="G157" i="69"/>
  <c r="I157" i="69"/>
  <c r="L157" i="69"/>
  <c r="M157" i="69"/>
  <c r="B158" i="69"/>
  <c r="C158" i="69"/>
  <c r="D158" i="69"/>
  <c r="F158" i="69"/>
  <c r="G158" i="69"/>
  <c r="I158" i="69"/>
  <c r="L158" i="69"/>
  <c r="M158" i="69"/>
  <c r="B159" i="69"/>
  <c r="C159" i="69"/>
  <c r="D159" i="69"/>
  <c r="F159" i="69"/>
  <c r="G159" i="69"/>
  <c r="I159" i="69"/>
  <c r="L159" i="69"/>
  <c r="M159" i="69"/>
  <c r="B160" i="69"/>
  <c r="C160" i="69"/>
  <c r="D160" i="69"/>
  <c r="F160" i="69"/>
  <c r="G160" i="69"/>
  <c r="I160" i="69"/>
  <c r="L160" i="69"/>
  <c r="M160" i="69"/>
  <c r="B161" i="69"/>
  <c r="C161" i="69"/>
  <c r="D161" i="69"/>
  <c r="F161" i="69"/>
  <c r="G161" i="69"/>
  <c r="I161" i="69"/>
  <c r="L161" i="69"/>
  <c r="M161" i="69"/>
  <c r="B162" i="69"/>
  <c r="C162" i="69"/>
  <c r="D162" i="69"/>
  <c r="F162" i="69"/>
  <c r="G162" i="69"/>
  <c r="I162" i="69"/>
  <c r="L162" i="69"/>
  <c r="M162" i="69"/>
  <c r="B163" i="69"/>
  <c r="C163" i="69"/>
  <c r="D163" i="69"/>
  <c r="F163" i="69"/>
  <c r="G163" i="69"/>
  <c r="I163" i="69"/>
  <c r="L163" i="69"/>
  <c r="M163" i="69"/>
  <c r="B164" i="69"/>
  <c r="C164" i="69"/>
  <c r="D164" i="69"/>
  <c r="F164" i="69"/>
  <c r="G164" i="69"/>
  <c r="I164" i="69"/>
  <c r="L164" i="69"/>
  <c r="M164" i="69"/>
  <c r="B165" i="69"/>
  <c r="C165" i="69"/>
  <c r="D165" i="69"/>
  <c r="F165" i="69"/>
  <c r="G165" i="69"/>
  <c r="I165" i="69"/>
  <c r="L165" i="69"/>
  <c r="M165" i="69"/>
  <c r="B166" i="69"/>
  <c r="C166" i="69"/>
  <c r="D166" i="69"/>
  <c r="F166" i="69"/>
  <c r="G166" i="69"/>
  <c r="I166" i="69"/>
  <c r="L166" i="69"/>
  <c r="M166" i="69"/>
  <c r="B167" i="69"/>
  <c r="C167" i="69"/>
  <c r="D167" i="69"/>
  <c r="F167" i="69"/>
  <c r="G167" i="69"/>
  <c r="I167" i="69"/>
  <c r="L167" i="69"/>
  <c r="M167" i="69"/>
  <c r="B168" i="69"/>
  <c r="C168" i="69"/>
  <c r="D168" i="69"/>
  <c r="F168" i="69"/>
  <c r="G168" i="69"/>
  <c r="I168" i="69"/>
  <c r="L168" i="69"/>
  <c r="M168" i="69"/>
  <c r="B86" i="69"/>
  <c r="C86" i="69"/>
  <c r="D86" i="69"/>
  <c r="F86" i="69"/>
  <c r="G86" i="69"/>
  <c r="I86" i="69"/>
  <c r="L86" i="69"/>
  <c r="M86" i="69"/>
  <c r="B87" i="69"/>
  <c r="C87" i="69"/>
  <c r="D87" i="69"/>
  <c r="F87" i="69"/>
  <c r="G87" i="69"/>
  <c r="I87" i="69"/>
  <c r="L87" i="69"/>
  <c r="M87" i="69"/>
  <c r="B88" i="69"/>
  <c r="C88" i="69"/>
  <c r="D88" i="69"/>
  <c r="F88" i="69"/>
  <c r="G88" i="69"/>
  <c r="I88" i="69"/>
  <c r="L88" i="69"/>
  <c r="M88" i="69"/>
  <c r="B89" i="69"/>
  <c r="C89" i="69"/>
  <c r="D89" i="69"/>
  <c r="F89" i="69"/>
  <c r="G89" i="69"/>
  <c r="I89" i="69"/>
  <c r="L89" i="69"/>
  <c r="M89" i="69"/>
  <c r="B90" i="69"/>
  <c r="C90" i="69"/>
  <c r="D90" i="69"/>
  <c r="F90" i="69"/>
  <c r="G90" i="69"/>
  <c r="I90" i="69"/>
  <c r="L90" i="69"/>
  <c r="M90" i="69"/>
  <c r="B91" i="69"/>
  <c r="C91" i="69"/>
  <c r="D91" i="69"/>
  <c r="F91" i="69"/>
  <c r="G91" i="69"/>
  <c r="I91" i="69"/>
  <c r="L91" i="69"/>
  <c r="M91" i="69"/>
  <c r="B92" i="69"/>
  <c r="C92" i="69"/>
  <c r="D92" i="69"/>
  <c r="F92" i="69"/>
  <c r="G92" i="69"/>
  <c r="I92" i="69"/>
  <c r="L92" i="69"/>
  <c r="M92" i="69"/>
  <c r="B93" i="69"/>
  <c r="C93" i="69"/>
  <c r="D93" i="69"/>
  <c r="F93" i="69"/>
  <c r="G93" i="69"/>
  <c r="I93" i="69"/>
  <c r="L93" i="69"/>
  <c r="M93" i="69"/>
  <c r="B94" i="69"/>
  <c r="C94" i="69"/>
  <c r="D94" i="69"/>
  <c r="F94" i="69"/>
  <c r="G94" i="69"/>
  <c r="I94" i="69"/>
  <c r="L94" i="69"/>
  <c r="M94" i="69"/>
  <c r="B95" i="69"/>
  <c r="C95" i="69"/>
  <c r="D95" i="69"/>
  <c r="F95" i="69"/>
  <c r="G95" i="69"/>
  <c r="I95" i="69"/>
  <c r="L95" i="69"/>
  <c r="M95" i="69"/>
  <c r="B96" i="69"/>
  <c r="C96" i="69"/>
  <c r="D96" i="69"/>
  <c r="F96" i="69"/>
  <c r="G96" i="69"/>
  <c r="I96" i="69"/>
  <c r="L96" i="69"/>
  <c r="M96" i="69"/>
  <c r="B97" i="69"/>
  <c r="C97" i="69"/>
  <c r="D97" i="69"/>
  <c r="F97" i="69"/>
  <c r="G97" i="69"/>
  <c r="I97" i="69"/>
  <c r="L97" i="69"/>
  <c r="M97" i="69"/>
  <c r="B98" i="69"/>
  <c r="C98" i="69"/>
  <c r="D98" i="69"/>
  <c r="F98" i="69"/>
  <c r="G98" i="69"/>
  <c r="I98" i="69"/>
  <c r="L98" i="69"/>
  <c r="M98" i="69"/>
  <c r="B99" i="69"/>
  <c r="C99" i="69"/>
  <c r="D99" i="69"/>
  <c r="F99" i="69"/>
  <c r="G99" i="69"/>
  <c r="I99" i="69"/>
  <c r="L99" i="69"/>
  <c r="M99" i="69"/>
  <c r="B100" i="69"/>
  <c r="C100" i="69"/>
  <c r="D100" i="69"/>
  <c r="F100" i="69"/>
  <c r="G100" i="69"/>
  <c r="I100" i="69"/>
  <c r="L100" i="69"/>
  <c r="M100" i="69"/>
  <c r="B101" i="69"/>
  <c r="C101" i="69"/>
  <c r="D101" i="69"/>
  <c r="F101" i="69"/>
  <c r="G101" i="69"/>
  <c r="I101" i="69"/>
  <c r="L101" i="69"/>
  <c r="M101" i="69"/>
  <c r="B102" i="69"/>
  <c r="C102" i="69"/>
  <c r="D102" i="69"/>
  <c r="F102" i="69"/>
  <c r="G102" i="69"/>
  <c r="I102" i="69"/>
  <c r="L102" i="69"/>
  <c r="M102" i="69"/>
  <c r="B103" i="69"/>
  <c r="C103" i="69"/>
  <c r="D103" i="69"/>
  <c r="F103" i="69"/>
  <c r="G103" i="69"/>
  <c r="I103" i="69"/>
  <c r="L103" i="69"/>
  <c r="M103" i="69"/>
  <c r="B104" i="69"/>
  <c r="C104" i="69"/>
  <c r="D104" i="69"/>
  <c r="F104" i="69"/>
  <c r="G104" i="69"/>
  <c r="I104" i="69"/>
  <c r="L104" i="69"/>
  <c r="M104" i="69"/>
  <c r="B105" i="69"/>
  <c r="C105" i="69"/>
  <c r="D105" i="69"/>
  <c r="F105" i="69"/>
  <c r="G105" i="69"/>
  <c r="I105" i="69"/>
  <c r="L105" i="69"/>
  <c r="M105" i="69"/>
  <c r="B106" i="69"/>
  <c r="C106" i="69"/>
  <c r="D106" i="69"/>
  <c r="F106" i="69"/>
  <c r="G106" i="69"/>
  <c r="I106" i="69"/>
  <c r="L106" i="69"/>
  <c r="M106" i="69"/>
  <c r="B107" i="69"/>
  <c r="C107" i="69"/>
  <c r="D107" i="69"/>
  <c r="F107" i="69"/>
  <c r="G107" i="69"/>
  <c r="I107" i="69"/>
  <c r="L107" i="69"/>
  <c r="M107" i="69"/>
  <c r="B108" i="69"/>
  <c r="C108" i="69"/>
  <c r="D108" i="69"/>
  <c r="F108" i="69"/>
  <c r="G108" i="69"/>
  <c r="I108" i="69"/>
  <c r="L108" i="69"/>
  <c r="M108" i="69"/>
  <c r="B109" i="69"/>
  <c r="C109" i="69"/>
  <c r="D109" i="69"/>
  <c r="F109" i="69"/>
  <c r="G109" i="69"/>
  <c r="I109" i="69"/>
  <c r="L109" i="69"/>
  <c r="M109" i="69"/>
  <c r="B110" i="69"/>
  <c r="C110" i="69"/>
  <c r="D110" i="69"/>
  <c r="F110" i="69"/>
  <c r="G110" i="69"/>
  <c r="I110" i="69"/>
  <c r="L110" i="69"/>
  <c r="M110" i="69"/>
  <c r="B111" i="69"/>
  <c r="C111" i="69"/>
  <c r="D111" i="69"/>
  <c r="F111" i="69"/>
  <c r="G111" i="69"/>
  <c r="I111" i="69"/>
  <c r="L111" i="69"/>
  <c r="M111" i="69"/>
  <c r="B112" i="69"/>
  <c r="C112" i="69"/>
  <c r="D112" i="69"/>
  <c r="F112" i="69"/>
  <c r="G112" i="69"/>
  <c r="I112" i="69"/>
  <c r="L112" i="69"/>
  <c r="M112" i="69"/>
  <c r="B113" i="69"/>
  <c r="C113" i="69"/>
  <c r="D113" i="69"/>
  <c r="F113" i="69"/>
  <c r="G113" i="69"/>
  <c r="I113" i="69"/>
  <c r="L113" i="69"/>
  <c r="M113" i="69"/>
  <c r="B114" i="69"/>
  <c r="C114" i="69"/>
  <c r="D114" i="69"/>
  <c r="F114" i="69"/>
  <c r="G114" i="69"/>
  <c r="I114" i="69"/>
  <c r="L114" i="69"/>
  <c r="M114" i="69"/>
  <c r="B115" i="69"/>
  <c r="C115" i="69"/>
  <c r="D115" i="69"/>
  <c r="F115" i="69"/>
  <c r="G115" i="69"/>
  <c r="I115" i="69"/>
  <c r="L115" i="69"/>
  <c r="M115" i="69"/>
  <c r="B116" i="69"/>
  <c r="C116" i="69"/>
  <c r="D116" i="69"/>
  <c r="F116" i="69"/>
  <c r="G116" i="69"/>
  <c r="I116" i="69"/>
  <c r="L116" i="69"/>
  <c r="M116" i="69"/>
  <c r="B117" i="69"/>
  <c r="C117" i="69"/>
  <c r="D117" i="69"/>
  <c r="F117" i="69"/>
  <c r="G117" i="69"/>
  <c r="I117" i="69"/>
  <c r="L117" i="69"/>
  <c r="M117" i="69"/>
  <c r="B118" i="69"/>
  <c r="C118" i="69"/>
  <c r="D118" i="69"/>
  <c r="F118" i="69"/>
  <c r="G118" i="69"/>
  <c r="I118" i="69"/>
  <c r="L118" i="69"/>
  <c r="M118" i="69"/>
  <c r="B119" i="69"/>
  <c r="C119" i="69"/>
  <c r="D119" i="69"/>
  <c r="F119" i="69"/>
  <c r="G119" i="69"/>
  <c r="I119" i="69"/>
  <c r="L119" i="69"/>
  <c r="M119" i="69"/>
  <c r="B120" i="69"/>
  <c r="C120" i="69"/>
  <c r="D120" i="69"/>
  <c r="F120" i="69"/>
  <c r="G120" i="69"/>
  <c r="I120" i="69"/>
  <c r="L120" i="69"/>
  <c r="M120" i="69"/>
  <c r="B121" i="69"/>
  <c r="C121" i="69"/>
  <c r="D121" i="69"/>
  <c r="F121" i="69"/>
  <c r="G121" i="69"/>
  <c r="I121" i="69"/>
  <c r="L121" i="69"/>
  <c r="M121" i="69"/>
  <c r="B122" i="69"/>
  <c r="C122" i="69"/>
  <c r="D122" i="69"/>
  <c r="F122" i="69"/>
  <c r="G122" i="69"/>
  <c r="I122" i="69"/>
  <c r="L122" i="69"/>
  <c r="M122" i="69"/>
  <c r="B123" i="69"/>
  <c r="C123" i="69"/>
  <c r="D123" i="69"/>
  <c r="F123" i="69"/>
  <c r="G123" i="69"/>
  <c r="I123" i="69"/>
  <c r="L123" i="69"/>
  <c r="M123" i="69"/>
  <c r="B124" i="69"/>
  <c r="C124" i="69"/>
  <c r="D124" i="69"/>
  <c r="F124" i="69"/>
  <c r="G124" i="69"/>
  <c r="I124" i="69"/>
  <c r="L124" i="69"/>
  <c r="M124" i="69"/>
  <c r="B125" i="69"/>
  <c r="C125" i="69"/>
  <c r="D125" i="69"/>
  <c r="F125" i="69"/>
  <c r="G125" i="69"/>
  <c r="I125" i="69"/>
  <c r="L125" i="69"/>
  <c r="M125" i="69"/>
  <c r="B126" i="69"/>
  <c r="C126" i="69"/>
  <c r="D126" i="69"/>
  <c r="F126" i="69"/>
  <c r="G126" i="69"/>
  <c r="I126" i="69"/>
  <c r="L126" i="69"/>
  <c r="M126" i="69"/>
  <c r="B127" i="69"/>
  <c r="C127" i="69"/>
  <c r="D127" i="69"/>
  <c r="F127" i="69"/>
  <c r="G127" i="69"/>
  <c r="I127" i="69"/>
  <c r="L127" i="69"/>
  <c r="M127" i="69"/>
  <c r="B128" i="69"/>
  <c r="C128" i="69"/>
  <c r="D128" i="69"/>
  <c r="F128" i="69"/>
  <c r="G128" i="69"/>
  <c r="I128" i="69"/>
  <c r="L128" i="69"/>
  <c r="M128" i="69"/>
  <c r="B129" i="69"/>
  <c r="C129" i="69"/>
  <c r="D129" i="69"/>
  <c r="F129" i="69"/>
  <c r="G129" i="69"/>
  <c r="I129" i="69"/>
  <c r="L129" i="69"/>
  <c r="M129" i="69"/>
  <c r="B130" i="69"/>
  <c r="C130" i="69"/>
  <c r="D130" i="69"/>
  <c r="F130" i="69"/>
  <c r="G130" i="69"/>
  <c r="I130" i="69"/>
  <c r="L130" i="69"/>
  <c r="M130" i="69"/>
  <c r="B65" i="69"/>
  <c r="C65" i="69"/>
  <c r="D65" i="69"/>
  <c r="F65" i="69"/>
  <c r="G65" i="69"/>
  <c r="I65" i="69"/>
  <c r="L65" i="69"/>
  <c r="M65" i="69"/>
  <c r="B66" i="69"/>
  <c r="C66" i="69"/>
  <c r="D66" i="69"/>
  <c r="F66" i="69"/>
  <c r="G66" i="69"/>
  <c r="I66" i="69"/>
  <c r="L66" i="69"/>
  <c r="M66" i="69"/>
  <c r="B67" i="69"/>
  <c r="C67" i="69"/>
  <c r="D67" i="69"/>
  <c r="F67" i="69"/>
  <c r="G67" i="69"/>
  <c r="I67" i="69"/>
  <c r="L67" i="69"/>
  <c r="M67" i="69"/>
  <c r="B68" i="69"/>
  <c r="C68" i="69"/>
  <c r="D68" i="69"/>
  <c r="F68" i="69"/>
  <c r="G68" i="69"/>
  <c r="I68" i="69"/>
  <c r="L68" i="69"/>
  <c r="M68" i="69"/>
  <c r="B69" i="69"/>
  <c r="C69" i="69"/>
  <c r="D69" i="69"/>
  <c r="F69" i="69"/>
  <c r="G69" i="69"/>
  <c r="I69" i="69"/>
  <c r="L69" i="69"/>
  <c r="M69" i="69"/>
  <c r="B70" i="69"/>
  <c r="C70" i="69"/>
  <c r="D70" i="69"/>
  <c r="F70" i="69"/>
  <c r="G70" i="69"/>
  <c r="I70" i="69"/>
  <c r="L70" i="69"/>
  <c r="M70" i="69"/>
  <c r="B71" i="69"/>
  <c r="C71" i="69"/>
  <c r="D71" i="69"/>
  <c r="F71" i="69"/>
  <c r="G71" i="69"/>
  <c r="I71" i="69"/>
  <c r="L71" i="69"/>
  <c r="M71" i="69"/>
  <c r="B72" i="69"/>
  <c r="C72" i="69"/>
  <c r="D72" i="69"/>
  <c r="F72" i="69"/>
  <c r="G72" i="69"/>
  <c r="I72" i="69"/>
  <c r="L72" i="69"/>
  <c r="M72" i="69"/>
  <c r="B73" i="69"/>
  <c r="C73" i="69"/>
  <c r="D73" i="69"/>
  <c r="F73" i="69"/>
  <c r="G73" i="69"/>
  <c r="I73" i="69"/>
  <c r="L73" i="69"/>
  <c r="M73" i="69"/>
  <c r="B74" i="69"/>
  <c r="C74" i="69"/>
  <c r="D74" i="69"/>
  <c r="F74" i="69"/>
  <c r="G74" i="69"/>
  <c r="I74" i="69"/>
  <c r="L74" i="69"/>
  <c r="M74" i="69"/>
  <c r="B75" i="69"/>
  <c r="C75" i="69"/>
  <c r="D75" i="69"/>
  <c r="F75" i="69"/>
  <c r="G75" i="69"/>
  <c r="I75" i="69"/>
  <c r="L75" i="69"/>
  <c r="M75" i="69"/>
  <c r="B76" i="69"/>
  <c r="C76" i="69"/>
  <c r="D76" i="69"/>
  <c r="F76" i="69"/>
  <c r="G76" i="69"/>
  <c r="I76" i="69"/>
  <c r="L76" i="69"/>
  <c r="M76" i="69"/>
  <c r="B77" i="69"/>
  <c r="C77" i="69"/>
  <c r="D77" i="69"/>
  <c r="F77" i="69"/>
  <c r="G77" i="69"/>
  <c r="I77" i="69"/>
  <c r="L77" i="69"/>
  <c r="M77" i="69"/>
  <c r="B78" i="69"/>
  <c r="C78" i="69"/>
  <c r="D78" i="69"/>
  <c r="F78" i="69"/>
  <c r="G78" i="69"/>
  <c r="I78" i="69"/>
  <c r="L78" i="69"/>
  <c r="M78" i="69"/>
  <c r="B79" i="69"/>
  <c r="C79" i="69"/>
  <c r="D79" i="69"/>
  <c r="F79" i="69"/>
  <c r="G79" i="69"/>
  <c r="I79" i="69"/>
  <c r="L79" i="69"/>
  <c r="M79" i="69"/>
  <c r="B80" i="69"/>
  <c r="C80" i="69"/>
  <c r="D80" i="69"/>
  <c r="F80" i="69"/>
  <c r="G80" i="69"/>
  <c r="I80" i="69"/>
  <c r="L80" i="69"/>
  <c r="M80" i="69"/>
  <c r="B81" i="69"/>
  <c r="C81" i="69"/>
  <c r="D81" i="69"/>
  <c r="F81" i="69"/>
  <c r="G81" i="69"/>
  <c r="I81" i="69"/>
  <c r="L81" i="69"/>
  <c r="M81" i="69"/>
  <c r="B82" i="69"/>
  <c r="C82" i="69"/>
  <c r="D82" i="69"/>
  <c r="F82" i="69"/>
  <c r="G82" i="69"/>
  <c r="I82" i="69"/>
  <c r="L82" i="69"/>
  <c r="M82" i="69"/>
  <c r="B83" i="69"/>
  <c r="C83" i="69"/>
  <c r="D83" i="69"/>
  <c r="F83" i="69"/>
  <c r="G83" i="69"/>
  <c r="I83" i="69"/>
  <c r="L83" i="69"/>
  <c r="M83" i="69"/>
  <c r="B84" i="69"/>
  <c r="C84" i="69"/>
  <c r="D84" i="69"/>
  <c r="F84" i="69"/>
  <c r="G84" i="69"/>
  <c r="I84" i="69"/>
  <c r="L84" i="69"/>
  <c r="M84" i="69"/>
  <c r="B85" i="69"/>
  <c r="C85" i="69"/>
  <c r="D85" i="69"/>
  <c r="F85" i="69"/>
  <c r="G85" i="69"/>
  <c r="I85" i="69"/>
  <c r="L85" i="69"/>
  <c r="M85" i="69"/>
  <c r="E10" i="73" l="1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52" i="73"/>
  <c r="E53" i="73"/>
  <c r="E54" i="73"/>
  <c r="E55" i="73"/>
  <c r="E56" i="73"/>
  <c r="E57" i="73"/>
  <c r="E58" i="73"/>
  <c r="E59" i="73"/>
  <c r="E60" i="73"/>
  <c r="E61" i="73"/>
  <c r="E62" i="73"/>
  <c r="E63" i="73"/>
  <c r="E64" i="73"/>
  <c r="E65" i="73"/>
  <c r="E66" i="73"/>
  <c r="E67" i="73"/>
  <c r="E68" i="73"/>
  <c r="E69" i="73"/>
  <c r="E70" i="73"/>
  <c r="E71" i="73"/>
  <c r="E72" i="73"/>
  <c r="E73" i="73"/>
  <c r="E74" i="73"/>
  <c r="E75" i="73"/>
  <c r="E76" i="73"/>
  <c r="E77" i="73"/>
  <c r="E78" i="73"/>
  <c r="E79" i="73"/>
  <c r="E80" i="73"/>
  <c r="E81" i="73"/>
  <c r="E82" i="73"/>
  <c r="E83" i="73"/>
  <c r="E84" i="73"/>
  <c r="E85" i="73"/>
  <c r="E86" i="73"/>
  <c r="E87" i="73"/>
  <c r="E88" i="73"/>
  <c r="E89" i="73"/>
  <c r="E90" i="73"/>
  <c r="E91" i="73"/>
  <c r="E92" i="73"/>
  <c r="E93" i="73"/>
  <c r="E94" i="73"/>
  <c r="E95" i="73"/>
  <c r="E96" i="73"/>
  <c r="E97" i="73"/>
  <c r="E98" i="73"/>
  <c r="E99" i="73"/>
  <c r="E100" i="73"/>
  <c r="E101" i="73"/>
  <c r="E102" i="73"/>
  <c r="E103" i="73"/>
  <c r="E104" i="73"/>
  <c r="E105" i="73"/>
  <c r="E106" i="73"/>
  <c r="E107" i="73"/>
  <c r="E108" i="73"/>
  <c r="E109" i="73"/>
  <c r="E110" i="73"/>
  <c r="E111" i="73"/>
  <c r="E112" i="73"/>
  <c r="E113" i="73"/>
  <c r="E114" i="73"/>
  <c r="E115" i="73"/>
  <c r="E116" i="73"/>
  <c r="E117" i="73"/>
  <c r="E118" i="73"/>
  <c r="E119" i="73"/>
  <c r="E120" i="73"/>
  <c r="E121" i="73"/>
  <c r="E122" i="73"/>
  <c r="E123" i="73"/>
  <c r="E124" i="73"/>
  <c r="E125" i="73"/>
  <c r="E126" i="73"/>
  <c r="E127" i="73"/>
  <c r="E128" i="73"/>
  <c r="E129" i="73"/>
  <c r="E130" i="73"/>
  <c r="E131" i="73"/>
  <c r="E132" i="73"/>
  <c r="E133" i="73"/>
  <c r="E134" i="73"/>
  <c r="E135" i="73"/>
  <c r="E136" i="73"/>
  <c r="E137" i="73"/>
  <c r="E138" i="73"/>
  <c r="E139" i="73"/>
  <c r="E140" i="73"/>
  <c r="E141" i="73"/>
  <c r="E142" i="73"/>
  <c r="E143" i="73"/>
  <c r="E144" i="73"/>
  <c r="E145" i="73"/>
  <c r="E146" i="73"/>
  <c r="E147" i="73"/>
  <c r="E148" i="73"/>
  <c r="E149" i="73"/>
  <c r="E150" i="73"/>
  <c r="E151" i="73"/>
  <c r="E152" i="73"/>
  <c r="E153" i="73"/>
  <c r="E154" i="73"/>
  <c r="E155" i="73"/>
  <c r="E156" i="73"/>
  <c r="E157" i="73"/>
  <c r="E158" i="73"/>
  <c r="E159" i="73"/>
  <c r="D159" i="73"/>
  <c r="D158" i="73"/>
  <c r="D157" i="73"/>
  <c r="D156" i="73"/>
  <c r="D155" i="73"/>
  <c r="D154" i="73"/>
  <c r="D153" i="73"/>
  <c r="D152" i="73"/>
  <c r="D151" i="73"/>
  <c r="D150" i="73"/>
  <c r="D149" i="73"/>
  <c r="D148" i="73"/>
  <c r="D147" i="73"/>
  <c r="D146" i="73"/>
  <c r="D145" i="73"/>
  <c r="D144" i="73"/>
  <c r="D143" i="73"/>
  <c r="D142" i="73"/>
  <c r="D141" i="73"/>
  <c r="D140" i="73"/>
  <c r="D139" i="73"/>
  <c r="D138" i="73"/>
  <c r="D137" i="73"/>
  <c r="D136" i="73"/>
  <c r="D135" i="73"/>
  <c r="D134" i="73"/>
  <c r="D133" i="73"/>
  <c r="D132" i="73"/>
  <c r="D131" i="73"/>
  <c r="D130" i="73"/>
  <c r="D129" i="73"/>
  <c r="D128" i="73"/>
  <c r="D127" i="73"/>
  <c r="D126" i="73"/>
  <c r="D125" i="73"/>
  <c r="D124" i="73"/>
  <c r="D123" i="73"/>
  <c r="D122" i="73"/>
  <c r="D121" i="73"/>
  <c r="D120" i="73"/>
  <c r="D119" i="73"/>
  <c r="D118" i="73"/>
  <c r="D117" i="73"/>
  <c r="D116" i="73"/>
  <c r="D115" i="73"/>
  <c r="D114" i="73"/>
  <c r="D113" i="73"/>
  <c r="D112" i="73"/>
  <c r="D111" i="73"/>
  <c r="D110" i="73"/>
  <c r="D109" i="73"/>
  <c r="D108" i="73"/>
  <c r="D107" i="73"/>
  <c r="D106" i="73"/>
  <c r="D105" i="73"/>
  <c r="D104" i="73"/>
  <c r="D103" i="73"/>
  <c r="D102" i="73"/>
  <c r="D101" i="73"/>
  <c r="D100" i="73"/>
  <c r="D99" i="73"/>
  <c r="D98" i="73"/>
  <c r="D97" i="73"/>
  <c r="D96" i="73"/>
  <c r="D95" i="73"/>
  <c r="D94" i="73"/>
  <c r="D93" i="73"/>
  <c r="D92" i="73"/>
  <c r="D91" i="73"/>
  <c r="D90" i="73"/>
  <c r="D89" i="73"/>
  <c r="D88" i="73"/>
  <c r="D87" i="73"/>
  <c r="D86" i="73"/>
  <c r="D85" i="73"/>
  <c r="D84" i="73"/>
  <c r="D83" i="73"/>
  <c r="D82" i="73"/>
  <c r="D81" i="73"/>
  <c r="D80" i="73"/>
  <c r="D79" i="73"/>
  <c r="D78" i="73"/>
  <c r="D77" i="73"/>
  <c r="D76" i="73"/>
  <c r="D75" i="73"/>
  <c r="D74" i="73"/>
  <c r="D73" i="73"/>
  <c r="D72" i="73"/>
  <c r="D71" i="73"/>
  <c r="D70" i="73"/>
  <c r="D69" i="73"/>
  <c r="D68" i="73"/>
  <c r="D67" i="73"/>
  <c r="D66" i="73"/>
  <c r="D65" i="73"/>
  <c r="D64" i="73"/>
  <c r="D63" i="73"/>
  <c r="D62" i="73"/>
  <c r="D61" i="73"/>
  <c r="D60" i="73"/>
  <c r="D59" i="73"/>
  <c r="D58" i="73"/>
  <c r="D57" i="73"/>
  <c r="D56" i="73"/>
  <c r="D55" i="73"/>
  <c r="D54" i="73"/>
  <c r="D53" i="73"/>
  <c r="D52" i="73"/>
  <c r="D51" i="73"/>
  <c r="D50" i="73"/>
  <c r="D49" i="73"/>
  <c r="D48" i="73"/>
  <c r="D47" i="73"/>
  <c r="D46" i="73"/>
  <c r="D45" i="73"/>
  <c r="D44" i="73"/>
  <c r="D43" i="73"/>
  <c r="D42" i="73"/>
  <c r="D41" i="73"/>
  <c r="D40" i="73"/>
  <c r="D39" i="73"/>
  <c r="D38" i="73"/>
  <c r="D37" i="73"/>
  <c r="D36" i="73"/>
  <c r="D35" i="73"/>
  <c r="D34" i="73"/>
  <c r="D33" i="73"/>
  <c r="D32" i="73"/>
  <c r="D31" i="73"/>
  <c r="D30" i="73"/>
  <c r="D29" i="73"/>
  <c r="D28" i="73"/>
  <c r="D27" i="73"/>
  <c r="D26" i="73"/>
  <c r="D25" i="73"/>
  <c r="D24" i="73"/>
  <c r="D23" i="73"/>
  <c r="D22" i="73"/>
  <c r="D21" i="73"/>
  <c r="D20" i="73"/>
  <c r="D19" i="73"/>
  <c r="D17" i="73"/>
  <c r="D16" i="73"/>
  <c r="D15" i="73"/>
  <c r="D14" i="73"/>
  <c r="D13" i="73"/>
  <c r="D12" i="73"/>
  <c r="D11" i="73"/>
  <c r="D10" i="73"/>
  <c r="M159" i="73"/>
  <c r="I159" i="73"/>
  <c r="N159" i="73" s="1"/>
  <c r="M158" i="73"/>
  <c r="I158" i="73"/>
  <c r="N158" i="73" s="1"/>
  <c r="M157" i="73"/>
  <c r="I157" i="73"/>
  <c r="N157" i="73" s="1"/>
  <c r="M156" i="73"/>
  <c r="I156" i="73"/>
  <c r="N156" i="73" s="1"/>
  <c r="M155" i="73"/>
  <c r="I155" i="73"/>
  <c r="N155" i="73" s="1"/>
  <c r="M154" i="73"/>
  <c r="I154" i="73"/>
  <c r="N154" i="73" s="1"/>
  <c r="M153" i="73"/>
  <c r="I153" i="73"/>
  <c r="N153" i="73" s="1"/>
  <c r="M152" i="73"/>
  <c r="I152" i="73"/>
  <c r="N152" i="73" s="1"/>
  <c r="M151" i="73"/>
  <c r="I151" i="73"/>
  <c r="N151" i="73" s="1"/>
  <c r="M150" i="73"/>
  <c r="I150" i="73"/>
  <c r="N150" i="73" s="1"/>
  <c r="M149" i="73"/>
  <c r="I149" i="73"/>
  <c r="N149" i="73" s="1"/>
  <c r="M148" i="73"/>
  <c r="I148" i="73"/>
  <c r="N148" i="73" s="1"/>
  <c r="M147" i="73"/>
  <c r="I147" i="73"/>
  <c r="N147" i="73" s="1"/>
  <c r="M146" i="73"/>
  <c r="I146" i="73"/>
  <c r="N146" i="73" s="1"/>
  <c r="M145" i="73"/>
  <c r="I145" i="73"/>
  <c r="N145" i="73" s="1"/>
  <c r="M144" i="73"/>
  <c r="I144" i="73"/>
  <c r="N144" i="73" s="1"/>
  <c r="M143" i="73"/>
  <c r="I143" i="73"/>
  <c r="N143" i="73" s="1"/>
  <c r="M142" i="73"/>
  <c r="I142" i="73"/>
  <c r="N142" i="73" s="1"/>
  <c r="M141" i="73"/>
  <c r="I141" i="73"/>
  <c r="N141" i="73" s="1"/>
  <c r="M140" i="73"/>
  <c r="I140" i="73"/>
  <c r="N140" i="73" s="1"/>
  <c r="M139" i="73"/>
  <c r="I139" i="73"/>
  <c r="N139" i="73" s="1"/>
  <c r="M138" i="73"/>
  <c r="I138" i="73"/>
  <c r="N138" i="73" s="1"/>
  <c r="M137" i="73"/>
  <c r="I137" i="73"/>
  <c r="N137" i="73" s="1"/>
  <c r="M136" i="73"/>
  <c r="I136" i="73"/>
  <c r="N136" i="73" s="1"/>
  <c r="M135" i="73"/>
  <c r="I135" i="73"/>
  <c r="N135" i="73" s="1"/>
  <c r="M134" i="73"/>
  <c r="I134" i="73"/>
  <c r="N134" i="73" s="1"/>
  <c r="M133" i="73"/>
  <c r="I133" i="73"/>
  <c r="N133" i="73" s="1"/>
  <c r="M132" i="73"/>
  <c r="I132" i="73"/>
  <c r="N132" i="73" s="1"/>
  <c r="M131" i="73"/>
  <c r="I131" i="73"/>
  <c r="N131" i="73" s="1"/>
  <c r="M130" i="73"/>
  <c r="I130" i="73"/>
  <c r="N130" i="73" s="1"/>
  <c r="M129" i="73"/>
  <c r="I129" i="73"/>
  <c r="N129" i="73" s="1"/>
  <c r="M128" i="73"/>
  <c r="I128" i="73"/>
  <c r="N128" i="73" s="1"/>
  <c r="M127" i="73"/>
  <c r="I127" i="73"/>
  <c r="N127" i="73" s="1"/>
  <c r="M126" i="73"/>
  <c r="I126" i="73"/>
  <c r="N126" i="73" s="1"/>
  <c r="M125" i="73"/>
  <c r="I125" i="73"/>
  <c r="N125" i="73" s="1"/>
  <c r="M124" i="73"/>
  <c r="I124" i="73"/>
  <c r="N124" i="73" s="1"/>
  <c r="M123" i="73"/>
  <c r="I123" i="73"/>
  <c r="N123" i="73" s="1"/>
  <c r="M122" i="73"/>
  <c r="I122" i="73"/>
  <c r="N122" i="73" s="1"/>
  <c r="M121" i="73"/>
  <c r="I121" i="73"/>
  <c r="N121" i="73" s="1"/>
  <c r="M120" i="73"/>
  <c r="I120" i="73"/>
  <c r="N120" i="73" s="1"/>
  <c r="M119" i="73"/>
  <c r="I119" i="73"/>
  <c r="N119" i="73" s="1"/>
  <c r="M118" i="73"/>
  <c r="I118" i="73"/>
  <c r="N118" i="73" s="1"/>
  <c r="M117" i="73"/>
  <c r="I117" i="73"/>
  <c r="N117" i="73" s="1"/>
  <c r="M116" i="73"/>
  <c r="I116" i="73"/>
  <c r="N116" i="73" s="1"/>
  <c r="M115" i="73"/>
  <c r="I115" i="73"/>
  <c r="N115" i="73" s="1"/>
  <c r="M114" i="73"/>
  <c r="I114" i="73"/>
  <c r="N114" i="73" s="1"/>
  <c r="M113" i="73"/>
  <c r="I113" i="73"/>
  <c r="N113" i="73" s="1"/>
  <c r="M112" i="73"/>
  <c r="I112" i="73"/>
  <c r="N112" i="73" s="1"/>
  <c r="M111" i="73"/>
  <c r="I111" i="73"/>
  <c r="N111" i="73" s="1"/>
  <c r="M110" i="73"/>
  <c r="I110" i="73"/>
  <c r="N110" i="73" s="1"/>
  <c r="M109" i="73"/>
  <c r="I109" i="73"/>
  <c r="N109" i="73" s="1"/>
  <c r="M108" i="73"/>
  <c r="I108" i="73"/>
  <c r="N108" i="73" s="1"/>
  <c r="M107" i="73"/>
  <c r="I107" i="73"/>
  <c r="N107" i="73" s="1"/>
  <c r="M106" i="73"/>
  <c r="I106" i="73"/>
  <c r="N106" i="73" s="1"/>
  <c r="M105" i="73"/>
  <c r="I105" i="73"/>
  <c r="N105" i="73" s="1"/>
  <c r="M104" i="73"/>
  <c r="I104" i="73"/>
  <c r="N104" i="73" s="1"/>
  <c r="M103" i="73"/>
  <c r="I103" i="73"/>
  <c r="N103" i="73" s="1"/>
  <c r="M102" i="73"/>
  <c r="I102" i="73"/>
  <c r="N102" i="73" s="1"/>
  <c r="M101" i="73"/>
  <c r="I101" i="73"/>
  <c r="N101" i="73" s="1"/>
  <c r="M100" i="73"/>
  <c r="I100" i="73"/>
  <c r="N100" i="73" s="1"/>
  <c r="M99" i="73"/>
  <c r="I99" i="73"/>
  <c r="N99" i="73" s="1"/>
  <c r="M98" i="73"/>
  <c r="I98" i="73"/>
  <c r="N98" i="73" s="1"/>
  <c r="M97" i="73"/>
  <c r="I97" i="73"/>
  <c r="N97" i="73" s="1"/>
  <c r="M96" i="73"/>
  <c r="I96" i="73"/>
  <c r="N96" i="73" s="1"/>
  <c r="M95" i="73"/>
  <c r="I95" i="73"/>
  <c r="N95" i="73" s="1"/>
  <c r="M94" i="73"/>
  <c r="I94" i="73"/>
  <c r="N94" i="73" s="1"/>
  <c r="M93" i="73"/>
  <c r="I93" i="73"/>
  <c r="N93" i="73" s="1"/>
  <c r="M92" i="73"/>
  <c r="I92" i="73"/>
  <c r="N92" i="73" s="1"/>
  <c r="M91" i="73"/>
  <c r="I91" i="73"/>
  <c r="N91" i="73" s="1"/>
  <c r="M90" i="73"/>
  <c r="I90" i="73"/>
  <c r="N90" i="73" s="1"/>
  <c r="M89" i="73"/>
  <c r="I89" i="73"/>
  <c r="N89" i="73" s="1"/>
  <c r="M88" i="73"/>
  <c r="I88" i="73"/>
  <c r="N88" i="73" s="1"/>
  <c r="M87" i="73"/>
  <c r="I87" i="73"/>
  <c r="N87" i="73" s="1"/>
  <c r="M86" i="73"/>
  <c r="I86" i="73"/>
  <c r="N86" i="73" s="1"/>
  <c r="M85" i="73"/>
  <c r="I85" i="73"/>
  <c r="N85" i="73" s="1"/>
  <c r="M84" i="73"/>
  <c r="I84" i="73"/>
  <c r="N84" i="73" s="1"/>
  <c r="M83" i="73"/>
  <c r="I83" i="73"/>
  <c r="N83" i="73" s="1"/>
  <c r="M82" i="73"/>
  <c r="I82" i="73"/>
  <c r="N82" i="73" s="1"/>
  <c r="M81" i="73"/>
  <c r="I81" i="73"/>
  <c r="N81" i="73" s="1"/>
  <c r="M80" i="73"/>
  <c r="I80" i="73"/>
  <c r="N80" i="73" s="1"/>
  <c r="M79" i="73"/>
  <c r="I79" i="73"/>
  <c r="N79" i="73" s="1"/>
  <c r="M78" i="73"/>
  <c r="I78" i="73"/>
  <c r="N78" i="73" s="1"/>
  <c r="M77" i="73"/>
  <c r="I77" i="73"/>
  <c r="N77" i="73" s="1"/>
  <c r="M76" i="73"/>
  <c r="I76" i="73"/>
  <c r="N76" i="73" s="1"/>
  <c r="M75" i="73"/>
  <c r="I75" i="73"/>
  <c r="N75" i="73" s="1"/>
  <c r="M74" i="73"/>
  <c r="I74" i="73"/>
  <c r="N74" i="73" s="1"/>
  <c r="M73" i="73"/>
  <c r="I73" i="73"/>
  <c r="N73" i="73" s="1"/>
  <c r="M72" i="73"/>
  <c r="I72" i="73"/>
  <c r="N72" i="73" s="1"/>
  <c r="M71" i="73"/>
  <c r="I71" i="73"/>
  <c r="N71" i="73" s="1"/>
  <c r="M70" i="73"/>
  <c r="I70" i="73"/>
  <c r="N70" i="73" s="1"/>
  <c r="M69" i="73"/>
  <c r="I69" i="73"/>
  <c r="N69" i="73" s="1"/>
  <c r="M68" i="73"/>
  <c r="I68" i="73"/>
  <c r="N68" i="73" s="1"/>
  <c r="M67" i="73"/>
  <c r="I67" i="73"/>
  <c r="N67" i="73" s="1"/>
  <c r="M66" i="73"/>
  <c r="I66" i="73"/>
  <c r="N66" i="73" s="1"/>
  <c r="M65" i="73"/>
  <c r="I65" i="73"/>
  <c r="N65" i="73" s="1"/>
  <c r="M64" i="73"/>
  <c r="I64" i="73"/>
  <c r="N64" i="73" s="1"/>
  <c r="M63" i="73"/>
  <c r="I63" i="73"/>
  <c r="N63" i="73" s="1"/>
  <c r="M62" i="73"/>
  <c r="I62" i="73"/>
  <c r="N62" i="73" s="1"/>
  <c r="M61" i="73"/>
  <c r="I61" i="73"/>
  <c r="N61" i="73" s="1"/>
  <c r="M60" i="73"/>
  <c r="I60" i="73"/>
  <c r="N60" i="73" s="1"/>
  <c r="M59" i="73"/>
  <c r="I59" i="73"/>
  <c r="N59" i="73" s="1"/>
  <c r="M58" i="73"/>
  <c r="I58" i="73"/>
  <c r="N58" i="73" s="1"/>
  <c r="M57" i="73"/>
  <c r="I57" i="73"/>
  <c r="N57" i="73" s="1"/>
  <c r="M56" i="73"/>
  <c r="I56" i="73"/>
  <c r="N56" i="73" s="1"/>
  <c r="M55" i="73"/>
  <c r="I55" i="73"/>
  <c r="N55" i="73" s="1"/>
  <c r="M54" i="73"/>
  <c r="I54" i="73"/>
  <c r="N54" i="73" s="1"/>
  <c r="M53" i="73"/>
  <c r="I53" i="73"/>
  <c r="N53" i="73" s="1"/>
  <c r="M52" i="73"/>
  <c r="I52" i="73"/>
  <c r="N52" i="73" s="1"/>
  <c r="M51" i="73"/>
  <c r="I51" i="73"/>
  <c r="N51" i="73" s="1"/>
  <c r="M50" i="73"/>
  <c r="I50" i="73"/>
  <c r="N50" i="73" s="1"/>
  <c r="M49" i="73"/>
  <c r="I49" i="73"/>
  <c r="N49" i="73" s="1"/>
  <c r="M48" i="73"/>
  <c r="I48" i="73"/>
  <c r="N48" i="73" s="1"/>
  <c r="M47" i="73"/>
  <c r="I47" i="73"/>
  <c r="N47" i="73" s="1"/>
  <c r="M46" i="73"/>
  <c r="I46" i="73"/>
  <c r="N46" i="73" s="1"/>
  <c r="M45" i="73"/>
  <c r="I45" i="73"/>
  <c r="N45" i="73" s="1"/>
  <c r="M44" i="73"/>
  <c r="I44" i="73"/>
  <c r="N44" i="73" s="1"/>
  <c r="M43" i="73"/>
  <c r="I43" i="73"/>
  <c r="N43" i="73" s="1"/>
  <c r="M42" i="73"/>
  <c r="I42" i="73"/>
  <c r="N42" i="73" s="1"/>
  <c r="M41" i="73"/>
  <c r="I41" i="73"/>
  <c r="N41" i="73" s="1"/>
  <c r="M40" i="73"/>
  <c r="I40" i="73"/>
  <c r="N40" i="73" s="1"/>
  <c r="M39" i="73"/>
  <c r="I39" i="73"/>
  <c r="N39" i="73" s="1"/>
  <c r="M38" i="73"/>
  <c r="I38" i="73"/>
  <c r="N38" i="73" s="1"/>
  <c r="M37" i="73"/>
  <c r="I37" i="73"/>
  <c r="N37" i="73" s="1"/>
  <c r="M36" i="73"/>
  <c r="I36" i="73"/>
  <c r="N36" i="73" s="1"/>
  <c r="M35" i="73"/>
  <c r="I35" i="73"/>
  <c r="N35" i="73" s="1"/>
  <c r="M34" i="73"/>
  <c r="I34" i="73"/>
  <c r="N34" i="73" s="1"/>
  <c r="M33" i="73"/>
  <c r="I33" i="73"/>
  <c r="N33" i="73" s="1"/>
  <c r="M32" i="73"/>
  <c r="I32" i="73"/>
  <c r="N32" i="73" s="1"/>
  <c r="M31" i="73"/>
  <c r="I31" i="73"/>
  <c r="N31" i="73" s="1"/>
  <c r="M30" i="73"/>
  <c r="I30" i="73"/>
  <c r="N30" i="73" s="1"/>
  <c r="M29" i="73"/>
  <c r="I29" i="73"/>
  <c r="N29" i="73" s="1"/>
  <c r="M28" i="73"/>
  <c r="I28" i="73"/>
  <c r="N28" i="73" s="1"/>
  <c r="M27" i="73"/>
  <c r="I27" i="73"/>
  <c r="N27" i="73" s="1"/>
  <c r="M26" i="73"/>
  <c r="I26" i="73"/>
  <c r="N26" i="73" s="1"/>
  <c r="M25" i="73"/>
  <c r="I25" i="73"/>
  <c r="N25" i="73" s="1"/>
  <c r="M24" i="73"/>
  <c r="I24" i="73"/>
  <c r="N24" i="73" s="1"/>
  <c r="M23" i="73"/>
  <c r="I23" i="73"/>
  <c r="N23" i="73" s="1"/>
  <c r="M22" i="73"/>
  <c r="I22" i="73"/>
  <c r="N22" i="73" s="1"/>
  <c r="M21" i="73"/>
  <c r="I21" i="73"/>
  <c r="N21" i="73" s="1"/>
  <c r="M20" i="73"/>
  <c r="I20" i="73"/>
  <c r="N20" i="73" s="1"/>
  <c r="M19" i="73"/>
  <c r="I19" i="73"/>
  <c r="N19" i="73" s="1"/>
  <c r="M18" i="73"/>
  <c r="I18" i="73"/>
  <c r="N18" i="73" s="1"/>
  <c r="M17" i="73"/>
  <c r="I17" i="73"/>
  <c r="N17" i="73" s="1"/>
  <c r="M16" i="73"/>
  <c r="I16" i="73"/>
  <c r="N16" i="73" s="1"/>
  <c r="M15" i="73"/>
  <c r="I15" i="73"/>
  <c r="N15" i="73" s="1"/>
  <c r="M14" i="73"/>
  <c r="I14" i="73"/>
  <c r="N14" i="73" s="1"/>
  <c r="M13" i="73"/>
  <c r="I13" i="73"/>
  <c r="N13" i="73" s="1"/>
  <c r="M12" i="73"/>
  <c r="I12" i="73"/>
  <c r="N12" i="73" s="1"/>
  <c r="M11" i="73"/>
  <c r="I11" i="73"/>
  <c r="N11" i="73" s="1"/>
  <c r="M10" i="73"/>
  <c r="I10" i="73"/>
  <c r="N10" i="73" s="1"/>
  <c r="A159" i="73"/>
  <c r="A158" i="73"/>
  <c r="A157" i="73"/>
  <c r="A156" i="73"/>
  <c r="A155" i="73"/>
  <c r="A154" i="73"/>
  <c r="A153" i="73"/>
  <c r="A152" i="73"/>
  <c r="A151" i="73"/>
  <c r="A150" i="73"/>
  <c r="A149" i="73"/>
  <c r="A148" i="73"/>
  <c r="A147" i="73"/>
  <c r="A146" i="73"/>
  <c r="A145" i="73"/>
  <c r="A144" i="73"/>
  <c r="A143" i="73"/>
  <c r="A142" i="73"/>
  <c r="A141" i="73"/>
  <c r="A140" i="73"/>
  <c r="A139" i="73"/>
  <c r="A138" i="73"/>
  <c r="A137" i="73"/>
  <c r="A136" i="73"/>
  <c r="A135" i="73"/>
  <c r="A134" i="73"/>
  <c r="A133" i="73"/>
  <c r="A132" i="73"/>
  <c r="A131" i="73"/>
  <c r="A130" i="73"/>
  <c r="A129" i="73"/>
  <c r="A128" i="73"/>
  <c r="A127" i="73"/>
  <c r="A126" i="73"/>
  <c r="A125" i="73"/>
  <c r="A124" i="73"/>
  <c r="A123" i="73"/>
  <c r="A122" i="73"/>
  <c r="A121" i="73"/>
  <c r="A120" i="73"/>
  <c r="A119" i="73"/>
  <c r="A118" i="73"/>
  <c r="A117" i="73"/>
  <c r="A116" i="73"/>
  <c r="A115" i="73"/>
  <c r="A114" i="73"/>
  <c r="A113" i="73"/>
  <c r="A112" i="73"/>
  <c r="A111" i="73"/>
  <c r="A110" i="73"/>
  <c r="A109" i="73"/>
  <c r="A108" i="73"/>
  <c r="A107" i="73"/>
  <c r="A106" i="73"/>
  <c r="A105" i="73"/>
  <c r="A104" i="73"/>
  <c r="A103" i="73"/>
  <c r="A102" i="73"/>
  <c r="A101" i="73"/>
  <c r="A100" i="73"/>
  <c r="A99" i="73"/>
  <c r="A98" i="73"/>
  <c r="A97" i="73"/>
  <c r="A96" i="73"/>
  <c r="A95" i="73"/>
  <c r="A94" i="73"/>
  <c r="A93" i="73"/>
  <c r="A92" i="73"/>
  <c r="A91" i="73"/>
  <c r="A90" i="73"/>
  <c r="A89" i="73"/>
  <c r="A88" i="73"/>
  <c r="A87" i="73"/>
  <c r="A86" i="73"/>
  <c r="A85" i="73"/>
  <c r="A84" i="73"/>
  <c r="A83" i="73"/>
  <c r="A82" i="73"/>
  <c r="A81" i="73"/>
  <c r="A80" i="73"/>
  <c r="A79" i="73"/>
  <c r="A78" i="73"/>
  <c r="A77" i="73"/>
  <c r="A76" i="73"/>
  <c r="A75" i="73"/>
  <c r="A74" i="73"/>
  <c r="A73" i="73"/>
  <c r="A72" i="73"/>
  <c r="A71" i="73"/>
  <c r="A70" i="73"/>
  <c r="A69" i="73"/>
  <c r="A68" i="73"/>
  <c r="A67" i="73"/>
  <c r="A66" i="73"/>
  <c r="A65" i="73"/>
  <c r="A64" i="73"/>
  <c r="A63" i="73"/>
  <c r="A62" i="73"/>
  <c r="A61" i="73"/>
  <c r="A60" i="73"/>
  <c r="A59" i="73"/>
  <c r="A58" i="73"/>
  <c r="A57" i="73"/>
  <c r="A56" i="73"/>
  <c r="A55" i="73"/>
  <c r="A54" i="73"/>
  <c r="A53" i="73"/>
  <c r="A52" i="73"/>
  <c r="A51" i="73"/>
  <c r="A50" i="73"/>
  <c r="A49" i="73"/>
  <c r="A48" i="73"/>
  <c r="A47" i="73"/>
  <c r="A46" i="73"/>
  <c r="A45" i="73"/>
  <c r="A44" i="73"/>
  <c r="A43" i="73"/>
  <c r="A42" i="73"/>
  <c r="A41" i="73"/>
  <c r="A40" i="73"/>
  <c r="A39" i="73"/>
  <c r="A38" i="73"/>
  <c r="A37" i="73"/>
  <c r="A36" i="73"/>
  <c r="A35" i="73"/>
  <c r="A34" i="73"/>
  <c r="A33" i="73"/>
  <c r="A32" i="73"/>
  <c r="A31" i="73"/>
  <c r="A30" i="73"/>
  <c r="A29" i="73"/>
  <c r="A28" i="73"/>
  <c r="A27" i="73"/>
  <c r="A26" i="73"/>
  <c r="A25" i="73"/>
  <c r="A24" i="73"/>
  <c r="A23" i="73"/>
  <c r="A22" i="73"/>
  <c r="A21" i="73"/>
  <c r="A20" i="73"/>
  <c r="A19" i="73"/>
  <c r="A18" i="73"/>
  <c r="A17" i="73"/>
  <c r="A16" i="73"/>
  <c r="A15" i="73"/>
  <c r="A14" i="73"/>
  <c r="A13" i="73"/>
  <c r="A12" i="73"/>
  <c r="A11" i="73"/>
  <c r="A10" i="73"/>
  <c r="M64" i="69" l="1"/>
  <c r="L64" i="69"/>
  <c r="I64" i="69"/>
  <c r="G64" i="69"/>
  <c r="F64" i="69"/>
  <c r="D64" i="69"/>
  <c r="C64" i="69"/>
  <c r="B64" i="69"/>
  <c r="M63" i="69"/>
  <c r="L63" i="69"/>
  <c r="I63" i="69"/>
  <c r="G63" i="69"/>
  <c r="F63" i="69"/>
  <c r="D63" i="69"/>
  <c r="C63" i="69"/>
  <c r="B63" i="69"/>
  <c r="M62" i="69"/>
  <c r="L62" i="69"/>
  <c r="I62" i="69"/>
  <c r="G62" i="69"/>
  <c r="F62" i="69"/>
  <c r="D62" i="69"/>
  <c r="C62" i="69"/>
  <c r="B62" i="69"/>
  <c r="M61" i="69"/>
  <c r="L61" i="69"/>
  <c r="I61" i="69"/>
  <c r="G61" i="69"/>
  <c r="F61" i="69"/>
  <c r="D61" i="69"/>
  <c r="C61" i="69"/>
  <c r="B61" i="69"/>
  <c r="M60" i="69"/>
  <c r="L60" i="69"/>
  <c r="I60" i="69"/>
  <c r="G60" i="69"/>
  <c r="F60" i="69"/>
  <c r="D60" i="69"/>
  <c r="C60" i="69"/>
  <c r="B60" i="69"/>
  <c r="M59" i="69"/>
  <c r="L59" i="69"/>
  <c r="I59" i="69"/>
  <c r="G59" i="69"/>
  <c r="F59" i="69"/>
  <c r="D59" i="69"/>
  <c r="C59" i="69"/>
  <c r="B59" i="69"/>
  <c r="M58" i="69"/>
  <c r="L58" i="69"/>
  <c r="I58" i="69"/>
  <c r="G58" i="69"/>
  <c r="F58" i="69"/>
  <c r="D58" i="69"/>
  <c r="C58" i="69"/>
  <c r="B58" i="69"/>
  <c r="M57" i="69"/>
  <c r="L57" i="69"/>
  <c r="I57" i="69"/>
  <c r="G57" i="69"/>
  <c r="F57" i="69"/>
  <c r="D57" i="69"/>
  <c r="C57" i="69"/>
  <c r="B57" i="69"/>
  <c r="M56" i="69"/>
  <c r="L56" i="69"/>
  <c r="I56" i="69"/>
  <c r="G56" i="69"/>
  <c r="F56" i="69"/>
  <c r="D56" i="69"/>
  <c r="C56" i="69"/>
  <c r="B56" i="69"/>
  <c r="M55" i="69"/>
  <c r="L55" i="69"/>
  <c r="I55" i="69"/>
  <c r="G55" i="69"/>
  <c r="F55" i="69"/>
  <c r="D55" i="69"/>
  <c r="C55" i="69"/>
  <c r="B55" i="69"/>
  <c r="M54" i="69"/>
  <c r="L54" i="69"/>
  <c r="I54" i="69"/>
  <c r="G54" i="69"/>
  <c r="F54" i="69"/>
  <c r="D54" i="69"/>
  <c r="C54" i="69"/>
  <c r="B54" i="69"/>
  <c r="M53" i="69"/>
  <c r="L53" i="69"/>
  <c r="I53" i="69"/>
  <c r="G53" i="69"/>
  <c r="F53" i="69"/>
  <c r="D53" i="69"/>
  <c r="C53" i="69"/>
  <c r="B53" i="69"/>
  <c r="M52" i="69"/>
  <c r="L52" i="69"/>
  <c r="I52" i="69"/>
  <c r="G52" i="69"/>
  <c r="F52" i="69"/>
  <c r="D52" i="69"/>
  <c r="C52" i="69"/>
  <c r="B52" i="69"/>
  <c r="M51" i="69"/>
  <c r="L51" i="69"/>
  <c r="I51" i="69"/>
  <c r="G51" i="69"/>
  <c r="F51" i="69"/>
  <c r="D51" i="69"/>
  <c r="C51" i="69"/>
  <c r="B51" i="69"/>
  <c r="M50" i="69"/>
  <c r="L50" i="69"/>
  <c r="I50" i="69"/>
  <c r="G50" i="69"/>
  <c r="F50" i="69"/>
  <c r="D50" i="69"/>
  <c r="C50" i="69"/>
  <c r="B50" i="69"/>
  <c r="M49" i="69"/>
  <c r="L49" i="69"/>
  <c r="I49" i="69"/>
  <c r="G49" i="69"/>
  <c r="F49" i="69"/>
  <c r="D49" i="69"/>
  <c r="C49" i="69"/>
  <c r="B49" i="69"/>
  <c r="M48" i="69"/>
  <c r="L48" i="69"/>
  <c r="I48" i="69"/>
  <c r="G48" i="69"/>
  <c r="F48" i="69"/>
  <c r="D48" i="69"/>
  <c r="C48" i="69"/>
  <c r="B48" i="69"/>
  <c r="M47" i="69"/>
  <c r="L47" i="69"/>
  <c r="I47" i="69"/>
  <c r="G47" i="69"/>
  <c r="F47" i="69"/>
  <c r="D47" i="69"/>
  <c r="C47" i="69"/>
  <c r="B47" i="69"/>
  <c r="B10" i="68"/>
  <c r="C10" i="68"/>
  <c r="D10" i="68"/>
  <c r="E10" i="68"/>
  <c r="F10" i="68"/>
  <c r="B11" i="68"/>
  <c r="C11" i="68"/>
  <c r="B12" i="68"/>
  <c r="C12" i="68"/>
  <c r="B13" i="68"/>
  <c r="C13" i="68"/>
  <c r="B14" i="68"/>
  <c r="C14" i="68"/>
  <c r="B15" i="68"/>
  <c r="C15" i="68"/>
  <c r="B16" i="68"/>
  <c r="C16" i="68"/>
  <c r="B17" i="68"/>
  <c r="C17" i="68"/>
  <c r="B18" i="68"/>
  <c r="C18" i="68"/>
  <c r="B19" i="68"/>
  <c r="C19" i="68"/>
  <c r="B20" i="68"/>
  <c r="C20" i="68"/>
  <c r="B21" i="68"/>
  <c r="C21" i="68"/>
  <c r="B22" i="68"/>
  <c r="C22" i="68"/>
  <c r="B23" i="68"/>
  <c r="C23" i="68"/>
  <c r="B24" i="68"/>
  <c r="C24" i="68"/>
  <c r="B25" i="68"/>
  <c r="C25" i="68"/>
  <c r="B26" i="68"/>
  <c r="C26" i="68"/>
  <c r="B27" i="68"/>
  <c r="C27" i="68"/>
  <c r="B28" i="68"/>
  <c r="C28" i="68"/>
  <c r="B29" i="68"/>
  <c r="C29" i="68"/>
  <c r="B30" i="68"/>
  <c r="C30" i="68"/>
  <c r="B31" i="68"/>
  <c r="C31" i="68"/>
  <c r="B32" i="68"/>
  <c r="C32" i="68"/>
  <c r="B33" i="68"/>
  <c r="C33" i="68"/>
  <c r="B34" i="68"/>
  <c r="C34" i="68"/>
  <c r="B35" i="68"/>
  <c r="C35" i="68"/>
  <c r="B36" i="68"/>
  <c r="C36" i="68"/>
  <c r="B37" i="68"/>
  <c r="C37" i="68"/>
  <c r="AA138" i="68"/>
  <c r="AA139" i="68"/>
  <c r="AA140" i="68"/>
  <c r="AA141" i="68"/>
  <c r="AA142" i="68"/>
  <c r="AA143" i="68"/>
  <c r="AA144" i="68"/>
  <c r="AA145" i="68"/>
  <c r="AA146" i="68"/>
  <c r="AA147" i="68"/>
  <c r="AA148" i="68"/>
  <c r="AA149" i="68"/>
  <c r="AA150" i="68"/>
  <c r="AA151" i="68"/>
  <c r="AA152" i="68"/>
  <c r="AA153" i="68"/>
  <c r="AA154" i="68"/>
  <c r="AA155" i="68"/>
  <c r="AA156" i="68"/>
  <c r="AA157" i="68"/>
  <c r="AA158" i="68"/>
  <c r="AA159" i="68"/>
  <c r="AA10" i="68"/>
  <c r="M8" i="60"/>
  <c r="M158" i="60" s="1"/>
  <c r="M9" i="60"/>
  <c r="M10" i="60"/>
  <c r="M11" i="60"/>
  <c r="M12" i="60"/>
  <c r="M13" i="60"/>
  <c r="M14" i="60"/>
  <c r="M15" i="60"/>
  <c r="M16" i="60"/>
  <c r="M17" i="60"/>
  <c r="M19" i="60"/>
  <c r="M20" i="60"/>
  <c r="M21" i="60"/>
  <c r="M22" i="60"/>
  <c r="M23" i="60"/>
  <c r="M24" i="60"/>
  <c r="M25" i="60"/>
  <c r="M26" i="60"/>
  <c r="M27" i="60"/>
  <c r="M28" i="60"/>
  <c r="M29" i="60"/>
  <c r="M30" i="60"/>
  <c r="M31" i="60"/>
  <c r="M32" i="60"/>
  <c r="M33" i="60"/>
  <c r="M34" i="60"/>
  <c r="M35" i="60"/>
  <c r="M36" i="60"/>
  <c r="M37" i="60"/>
  <c r="M38" i="60"/>
  <c r="M39" i="60"/>
  <c r="E160" i="68" l="1"/>
  <c r="F160" i="68"/>
  <c r="D160" i="68"/>
  <c r="C160" i="68"/>
  <c r="B160" i="68"/>
  <c r="AA160" i="68" l="1"/>
  <c r="M187" i="69" l="1"/>
  <c r="L187" i="69"/>
  <c r="I187" i="69"/>
  <c r="G187" i="69"/>
  <c r="F187" i="69"/>
  <c r="E187" i="69"/>
  <c r="D187" i="69"/>
  <c r="C187" i="69"/>
  <c r="B187" i="69"/>
  <c r="M184" i="69"/>
  <c r="L184" i="69"/>
  <c r="I184" i="69"/>
  <c r="G184" i="69"/>
  <c r="F7" i="69"/>
  <c r="B35" i="69"/>
  <c r="C35" i="69"/>
  <c r="D35" i="69"/>
  <c r="F35" i="69"/>
  <c r="G35" i="69"/>
  <c r="I35" i="69"/>
  <c r="L35" i="69"/>
  <c r="M35" i="69"/>
  <c r="B36" i="69"/>
  <c r="C36" i="69"/>
  <c r="D36" i="69"/>
  <c r="F36" i="69"/>
  <c r="G36" i="69"/>
  <c r="I36" i="69"/>
  <c r="L36" i="69"/>
  <c r="M36" i="69"/>
  <c r="B37" i="69"/>
  <c r="C37" i="69"/>
  <c r="D37" i="69"/>
  <c r="F37" i="69"/>
  <c r="G37" i="69"/>
  <c r="I37" i="69"/>
  <c r="L37" i="69"/>
  <c r="M37" i="69"/>
  <c r="B38" i="69"/>
  <c r="C38" i="69"/>
  <c r="D38" i="69"/>
  <c r="F38" i="69"/>
  <c r="G38" i="69"/>
  <c r="I38" i="69"/>
  <c r="L38" i="69"/>
  <c r="M38" i="69"/>
  <c r="B39" i="69"/>
  <c r="C39" i="69"/>
  <c r="D39" i="69"/>
  <c r="F39" i="69"/>
  <c r="G39" i="69"/>
  <c r="I39" i="69"/>
  <c r="L39" i="69"/>
  <c r="M39" i="69"/>
  <c r="B40" i="69"/>
  <c r="C40" i="69"/>
  <c r="D40" i="69"/>
  <c r="F40" i="69"/>
  <c r="G40" i="69"/>
  <c r="I40" i="69"/>
  <c r="L40" i="69"/>
  <c r="M40" i="69"/>
  <c r="B41" i="69"/>
  <c r="C41" i="69"/>
  <c r="D41" i="69"/>
  <c r="F41" i="69"/>
  <c r="G41" i="69"/>
  <c r="I41" i="69"/>
  <c r="L41" i="69"/>
  <c r="M41" i="69"/>
  <c r="B42" i="69"/>
  <c r="C42" i="69"/>
  <c r="D42" i="69"/>
  <c r="F42" i="69"/>
  <c r="G42" i="69"/>
  <c r="I42" i="69"/>
  <c r="L42" i="69"/>
  <c r="M42" i="69"/>
  <c r="B43" i="69"/>
  <c r="C43" i="69"/>
  <c r="D43" i="69"/>
  <c r="F43" i="69"/>
  <c r="G43" i="69"/>
  <c r="I43" i="69"/>
  <c r="L43" i="69"/>
  <c r="M43" i="69"/>
  <c r="B44" i="69"/>
  <c r="C44" i="69"/>
  <c r="D44" i="69"/>
  <c r="F44" i="69"/>
  <c r="G44" i="69"/>
  <c r="I44" i="69"/>
  <c r="L44" i="69"/>
  <c r="M44" i="69"/>
  <c r="B45" i="69"/>
  <c r="C45" i="69"/>
  <c r="D45" i="69"/>
  <c r="F45" i="69"/>
  <c r="G45" i="69"/>
  <c r="I45" i="69"/>
  <c r="L45" i="69"/>
  <c r="M45" i="69"/>
  <c r="B46" i="69"/>
  <c r="C46" i="69"/>
  <c r="D46" i="69"/>
  <c r="F46" i="69"/>
  <c r="G46" i="69"/>
  <c r="I46" i="69"/>
  <c r="L46" i="69"/>
  <c r="M46" i="69"/>
  <c r="M34" i="69"/>
  <c r="L34" i="69"/>
  <c r="I34" i="69"/>
  <c r="G34" i="69"/>
  <c r="F34" i="69"/>
  <c r="D34" i="69"/>
  <c r="C34" i="69"/>
  <c r="B34" i="69"/>
  <c r="D185" i="69"/>
  <c r="C185" i="69"/>
  <c r="B185" i="69"/>
  <c r="F184" i="69"/>
  <c r="E184" i="69"/>
  <c r="D184" i="69"/>
  <c r="C184" i="69"/>
  <c r="B184" i="69"/>
  <c r="F29" i="69"/>
  <c r="F194" i="69" s="1"/>
  <c r="O20" i="69"/>
  <c r="E20" i="69"/>
  <c r="E14" i="69"/>
  <c r="E12" i="69"/>
  <c r="N14" i="69"/>
  <c r="B5" i="69"/>
  <c r="E26" i="69"/>
  <c r="E22" i="69"/>
  <c r="Q7" i="68" l="1"/>
  <c r="L7" i="68"/>
  <c r="H7" i="68"/>
  <c r="P7" i="68"/>
  <c r="K7" i="68"/>
  <c r="G7" i="68"/>
  <c r="O7" i="68"/>
  <c r="S7" i="68"/>
  <c r="M7" i="68"/>
  <c r="J7" i="68"/>
  <c r="X159" i="68"/>
  <c r="AB159" i="68" s="1"/>
  <c r="X158" i="68"/>
  <c r="AB158" i="68" s="1"/>
  <c r="X157" i="68"/>
  <c r="AB157" i="68" s="1"/>
  <c r="X156" i="68"/>
  <c r="AB156" i="68" s="1"/>
  <c r="X155" i="68"/>
  <c r="AB155" i="68" s="1"/>
  <c r="X154" i="68"/>
  <c r="AB154" i="68" s="1"/>
  <c r="X153" i="68"/>
  <c r="AB153" i="68" s="1"/>
  <c r="X152" i="68"/>
  <c r="AB152" i="68" s="1"/>
  <c r="X151" i="68"/>
  <c r="AB151" i="68" s="1"/>
  <c r="X150" i="68"/>
  <c r="AB150" i="68" s="1"/>
  <c r="X149" i="68"/>
  <c r="AB149" i="68" s="1"/>
  <c r="X148" i="68"/>
  <c r="AB148" i="68" s="1"/>
  <c r="X147" i="68"/>
  <c r="AB147" i="68" s="1"/>
  <c r="X146" i="68"/>
  <c r="AB146" i="68" s="1"/>
  <c r="X145" i="68"/>
  <c r="AB145" i="68" s="1"/>
  <c r="X144" i="68"/>
  <c r="AB144" i="68" s="1"/>
  <c r="X143" i="68"/>
  <c r="AB143" i="68" s="1"/>
  <c r="X142" i="68"/>
  <c r="AB142" i="68" s="1"/>
  <c r="X141" i="68"/>
  <c r="AB141" i="68" s="1"/>
  <c r="X140" i="68"/>
  <c r="AB140" i="68" s="1"/>
  <c r="X139" i="68"/>
  <c r="AB139" i="68" s="1"/>
  <c r="X138" i="68"/>
  <c r="AB138" i="68" s="1"/>
  <c r="X10" i="68"/>
  <c r="U12" i="68" l="1"/>
  <c r="V12" i="68" s="1"/>
  <c r="U16" i="68"/>
  <c r="V16" i="68" s="1"/>
  <c r="U20" i="68"/>
  <c r="V20" i="68" s="1"/>
  <c r="U81" i="68"/>
  <c r="V81" i="68" s="1"/>
  <c r="U87" i="68"/>
  <c r="V87" i="68" s="1"/>
  <c r="U46" i="68"/>
  <c r="V46" i="68" s="1"/>
  <c r="U130" i="68"/>
  <c r="V130" i="68" s="1"/>
  <c r="U63" i="68"/>
  <c r="V63" i="68" s="1"/>
  <c r="U30" i="68"/>
  <c r="V30" i="68" s="1"/>
  <c r="U25" i="68"/>
  <c r="V25" i="68" s="1"/>
  <c r="U65" i="68"/>
  <c r="V65" i="68" s="1"/>
  <c r="U54" i="68"/>
  <c r="V54" i="68" s="1"/>
  <c r="U74" i="68"/>
  <c r="V74" i="68" s="1"/>
  <c r="U50" i="68"/>
  <c r="V50" i="68" s="1"/>
  <c r="U123" i="68"/>
  <c r="V123" i="68" s="1"/>
  <c r="U57" i="68"/>
  <c r="V57" i="68" s="1"/>
  <c r="U48" i="68"/>
  <c r="V48" i="68" s="1"/>
  <c r="U43" i="68"/>
  <c r="V43" i="68" s="1"/>
  <c r="U70" i="68"/>
  <c r="V70" i="68" s="1"/>
  <c r="U128" i="68"/>
  <c r="V128" i="68" s="1"/>
  <c r="U113" i="68"/>
  <c r="V113" i="68" s="1"/>
  <c r="U22" i="68"/>
  <c r="V22" i="68" s="1"/>
  <c r="U55" i="68"/>
  <c r="V55" i="68" s="1"/>
  <c r="U135" i="68"/>
  <c r="V135" i="68" s="1"/>
  <c r="U67" i="68"/>
  <c r="V67" i="68" s="1"/>
  <c r="U106" i="68"/>
  <c r="V106" i="68" s="1"/>
  <c r="U72" i="68"/>
  <c r="V72" i="68" s="1"/>
  <c r="U88" i="68"/>
  <c r="V88" i="68" s="1"/>
  <c r="U58" i="68"/>
  <c r="V58" i="68" s="1"/>
  <c r="U18" i="68"/>
  <c r="V18" i="68" s="1"/>
  <c r="U73" i="68"/>
  <c r="V73" i="68" s="1"/>
  <c r="U42" i="68"/>
  <c r="V42" i="68" s="1"/>
  <c r="U96" i="68"/>
  <c r="V96" i="68" s="1"/>
  <c r="U93" i="68"/>
  <c r="V93" i="68" s="1"/>
  <c r="U56" i="68"/>
  <c r="V56" i="68" s="1"/>
  <c r="U52" i="68"/>
  <c r="V52" i="68" s="1"/>
  <c r="U91" i="68"/>
  <c r="V91" i="68" s="1"/>
  <c r="U64" i="68"/>
  <c r="V64" i="68" s="1"/>
  <c r="U69" i="68"/>
  <c r="V69" i="68" s="1"/>
  <c r="U60" i="68"/>
  <c r="V60" i="68" s="1"/>
  <c r="U80" i="68"/>
  <c r="V80" i="68" s="1"/>
  <c r="U122" i="68"/>
  <c r="V122" i="68" s="1"/>
  <c r="U99" i="68"/>
  <c r="V99" i="68" s="1"/>
  <c r="U115" i="68"/>
  <c r="V115" i="68" s="1"/>
  <c r="U24" i="68"/>
  <c r="V24" i="68" s="1"/>
  <c r="U133" i="68"/>
  <c r="V133" i="68" s="1"/>
  <c r="U49" i="68"/>
  <c r="V49" i="68" s="1"/>
  <c r="U121" i="68"/>
  <c r="V121" i="68" s="1"/>
  <c r="U110" i="68"/>
  <c r="V110" i="68" s="1"/>
  <c r="U79" i="68"/>
  <c r="V79" i="68" s="1"/>
  <c r="U23" i="68"/>
  <c r="V23" i="68" s="1"/>
  <c r="U108" i="68"/>
  <c r="V108" i="68" s="1"/>
  <c r="U104" i="68"/>
  <c r="V104" i="68" s="1"/>
  <c r="U62" i="68"/>
  <c r="V62" i="68" s="1"/>
  <c r="U83" i="68"/>
  <c r="V83" i="68" s="1"/>
  <c r="U77" i="68"/>
  <c r="V77" i="68" s="1"/>
  <c r="U134" i="68"/>
  <c r="V134" i="68" s="1"/>
  <c r="U109" i="68"/>
  <c r="V109" i="68" s="1"/>
  <c r="U29" i="68"/>
  <c r="V29" i="68" s="1"/>
  <c r="U66" i="68"/>
  <c r="V66" i="68" s="1"/>
  <c r="U41" i="68"/>
  <c r="V41" i="68" s="1"/>
  <c r="U59" i="68"/>
  <c r="V59" i="68" s="1"/>
  <c r="U124" i="68"/>
  <c r="V124" i="68" s="1"/>
  <c r="U19" i="68"/>
  <c r="V19" i="68" s="1"/>
  <c r="U120" i="68"/>
  <c r="V120" i="68" s="1"/>
  <c r="U85" i="68"/>
  <c r="V85" i="68" s="1"/>
  <c r="U14" i="68"/>
  <c r="V14" i="68" s="1"/>
  <c r="U100" i="68"/>
  <c r="V100" i="68" s="1"/>
  <c r="U71" i="68"/>
  <c r="V71" i="68" s="1"/>
  <c r="U11" i="68"/>
  <c r="V11" i="68" s="1"/>
  <c r="U31" i="68"/>
  <c r="V31" i="68" s="1"/>
  <c r="U78" i="68"/>
  <c r="V78" i="68" s="1"/>
  <c r="U68" i="68"/>
  <c r="V68" i="68" s="1"/>
  <c r="U39" i="68"/>
  <c r="V39" i="68" s="1"/>
  <c r="U119" i="68"/>
  <c r="V119" i="68" s="1"/>
  <c r="U82" i="68"/>
  <c r="V82" i="68" s="1"/>
  <c r="U129" i="68"/>
  <c r="V129" i="68" s="1"/>
  <c r="U86" i="68"/>
  <c r="V86" i="68" s="1"/>
  <c r="U90" i="68"/>
  <c r="V90" i="68" s="1"/>
  <c r="U51" i="68"/>
  <c r="V51" i="68" s="1"/>
  <c r="U126" i="68"/>
  <c r="V126" i="68" s="1"/>
  <c r="U26" i="68"/>
  <c r="V26" i="68" s="1"/>
  <c r="U13" i="68"/>
  <c r="V13" i="68" s="1"/>
  <c r="U101" i="68"/>
  <c r="V101" i="68" s="1"/>
  <c r="U15" i="68"/>
  <c r="V15" i="68" s="1"/>
  <c r="U114" i="68"/>
  <c r="V114" i="68" s="1"/>
  <c r="U97" i="68"/>
  <c r="V97" i="68" s="1"/>
  <c r="U27" i="68"/>
  <c r="V27" i="68" s="1"/>
  <c r="U33" i="68"/>
  <c r="V33" i="68" s="1"/>
  <c r="U95" i="68"/>
  <c r="V95" i="68" s="1"/>
  <c r="U118" i="68"/>
  <c r="V118" i="68" s="1"/>
  <c r="U53" i="68"/>
  <c r="V53" i="68" s="1"/>
  <c r="U94" i="68"/>
  <c r="V94" i="68" s="1"/>
  <c r="U84" i="68"/>
  <c r="V84" i="68" s="1"/>
  <c r="U131" i="68"/>
  <c r="V131" i="68" s="1"/>
  <c r="U105" i="68"/>
  <c r="V105" i="68" s="1"/>
  <c r="U102" i="68"/>
  <c r="V102" i="68" s="1"/>
  <c r="U38" i="68"/>
  <c r="V38" i="68" s="1"/>
  <c r="U103" i="68"/>
  <c r="V103" i="68" s="1"/>
  <c r="U132" i="68"/>
  <c r="V132" i="68" s="1"/>
  <c r="U75" i="68"/>
  <c r="V75" i="68" s="1"/>
  <c r="U61" i="68"/>
  <c r="V61" i="68" s="1"/>
  <c r="U36" i="68"/>
  <c r="V36" i="68" s="1"/>
  <c r="U32" i="68"/>
  <c r="V32" i="68" s="1"/>
  <c r="U44" i="68"/>
  <c r="V44" i="68" s="1"/>
  <c r="U76" i="68"/>
  <c r="V76" i="68" s="1"/>
  <c r="U45" i="68"/>
  <c r="V45" i="68" s="1"/>
  <c r="U21" i="68"/>
  <c r="V21" i="68" s="1"/>
  <c r="U116" i="68"/>
  <c r="V116" i="68" s="1"/>
  <c r="U17" i="68"/>
  <c r="V17" i="68" s="1"/>
  <c r="U47" i="68"/>
  <c r="V47" i="68" s="1"/>
  <c r="U127" i="68"/>
  <c r="V127" i="68" s="1"/>
  <c r="U107" i="68"/>
  <c r="V107" i="68" s="1"/>
  <c r="U111" i="68"/>
  <c r="V111" i="68" s="1"/>
  <c r="U98" i="68"/>
  <c r="V98" i="68" s="1"/>
  <c r="U112" i="68"/>
  <c r="V112" i="68" s="1"/>
  <c r="U125" i="68"/>
  <c r="V125" i="68" s="1"/>
  <c r="U92" i="68"/>
  <c r="V92" i="68" s="1"/>
  <c r="U136" i="68"/>
  <c r="V136" i="68" s="1"/>
  <c r="U34" i="68"/>
  <c r="V34" i="68" s="1"/>
  <c r="U37" i="68"/>
  <c r="V37" i="68" s="1"/>
  <c r="U117" i="68"/>
  <c r="V117" i="68" s="1"/>
  <c r="U89" i="68"/>
  <c r="V89" i="68" s="1"/>
  <c r="U35" i="68"/>
  <c r="V35" i="68" s="1"/>
  <c r="U40" i="68"/>
  <c r="V40" i="68" s="1"/>
  <c r="U28" i="68"/>
  <c r="V28" i="68" s="1"/>
  <c r="U137" i="68"/>
  <c r="V137" i="68" s="1"/>
  <c r="X160" i="68"/>
  <c r="W122" i="68" l="1"/>
  <c r="AB122" i="68"/>
  <c r="Y122" i="68" s="1"/>
  <c r="Z122" i="68" s="1"/>
  <c r="AC122" i="68" s="1"/>
  <c r="W106" i="68"/>
  <c r="AB106" i="68"/>
  <c r="Y106" i="68" s="1"/>
  <c r="Z106" i="68" s="1"/>
  <c r="AC106" i="68" s="1"/>
  <c r="W79" i="68"/>
  <c r="AB79" i="68"/>
  <c r="Y79" i="68" s="1"/>
  <c r="Z79" i="68" s="1"/>
  <c r="AC79" i="68" s="1"/>
  <c r="W93" i="68"/>
  <c r="AB93" i="68"/>
  <c r="Y93" i="68" s="1"/>
  <c r="Z93" i="68" s="1"/>
  <c r="AC93" i="68" s="1"/>
  <c r="AB107" i="68"/>
  <c r="Y107" i="68" s="1"/>
  <c r="Z107" i="68" s="1"/>
  <c r="AC107" i="68" s="1"/>
  <c r="W107" i="68"/>
  <c r="W102" i="68"/>
  <c r="AB102" i="68"/>
  <c r="Y102" i="68" s="1"/>
  <c r="Z102" i="68" s="1"/>
  <c r="AC102" i="68" s="1"/>
  <c r="AB126" i="68"/>
  <c r="Y126" i="68" s="1"/>
  <c r="Z126" i="68" s="1"/>
  <c r="AC126" i="68" s="1"/>
  <c r="W126" i="68"/>
  <c r="W68" i="68"/>
  <c r="AB68" i="68"/>
  <c r="Y68" i="68" s="1"/>
  <c r="Z68" i="68" s="1"/>
  <c r="AC68" i="68" s="1"/>
  <c r="AB120" i="68"/>
  <c r="Y120" i="68" s="1"/>
  <c r="Z120" i="68" s="1"/>
  <c r="AC120" i="68" s="1"/>
  <c r="W120" i="68"/>
  <c r="W134" i="68"/>
  <c r="AB134" i="68"/>
  <c r="Y134" i="68" s="1"/>
  <c r="Z134" i="68" s="1"/>
  <c r="AC134" i="68" s="1"/>
  <c r="W110" i="68"/>
  <c r="AB110" i="68"/>
  <c r="Y110" i="68" s="1"/>
  <c r="Z110" i="68" s="1"/>
  <c r="AC110" i="68" s="1"/>
  <c r="AB80" i="68"/>
  <c r="Y80" i="68" s="1"/>
  <c r="Z80" i="68" s="1"/>
  <c r="AC80" i="68" s="1"/>
  <c r="W80" i="68"/>
  <c r="W96" i="68"/>
  <c r="AB96" i="68"/>
  <c r="Y96" i="68" s="1"/>
  <c r="Z96" i="68" s="1"/>
  <c r="AC96" i="68" s="1"/>
  <c r="W67" i="68"/>
  <c r="AB67" i="68"/>
  <c r="Y67" i="68" s="1"/>
  <c r="Z67" i="68" s="1"/>
  <c r="AC67" i="68" s="1"/>
  <c r="AB117" i="68"/>
  <c r="Y117" i="68" s="1"/>
  <c r="Z117" i="68" s="1"/>
  <c r="AC117" i="68" s="1"/>
  <c r="W117" i="68"/>
  <c r="W109" i="68"/>
  <c r="AB109" i="68"/>
  <c r="Y109" i="68" s="1"/>
  <c r="Z109" i="68" s="1"/>
  <c r="AC109" i="68" s="1"/>
  <c r="W63" i="68"/>
  <c r="AB63" i="68"/>
  <c r="Y63" i="68" s="1"/>
  <c r="Z63" i="68" s="1"/>
  <c r="AC63" i="68" s="1"/>
  <c r="W121" i="68"/>
  <c r="AB121" i="68"/>
  <c r="Y121" i="68" s="1"/>
  <c r="Z121" i="68" s="1"/>
  <c r="AC121" i="68" s="1"/>
  <c r="AB137" i="68"/>
  <c r="Y137" i="68" s="1"/>
  <c r="Z137" i="68" s="1"/>
  <c r="AC137" i="68" s="1"/>
  <c r="W137" i="68"/>
  <c r="AB131" i="68"/>
  <c r="Y131" i="68" s="1"/>
  <c r="Z131" i="68" s="1"/>
  <c r="AC131" i="68" s="1"/>
  <c r="W131" i="68"/>
  <c r="W97" i="68"/>
  <c r="AB97" i="68"/>
  <c r="Y97" i="68" s="1"/>
  <c r="Z97" i="68" s="1"/>
  <c r="AC97" i="68" s="1"/>
  <c r="AB90" i="68"/>
  <c r="Y90" i="68" s="1"/>
  <c r="Z90" i="68" s="1"/>
  <c r="AC90" i="68" s="1"/>
  <c r="W90" i="68"/>
  <c r="AB124" i="68"/>
  <c r="Y124" i="68" s="1"/>
  <c r="Z124" i="68" s="1"/>
  <c r="AC124" i="68" s="1"/>
  <c r="W124" i="68"/>
  <c r="W83" i="68"/>
  <c r="AB83" i="68"/>
  <c r="Y83" i="68" s="1"/>
  <c r="Z83" i="68" s="1"/>
  <c r="AC83" i="68" s="1"/>
  <c r="W69" i="68"/>
  <c r="AB69" i="68"/>
  <c r="Y69" i="68" s="1"/>
  <c r="Z69" i="68" s="1"/>
  <c r="AC69" i="68" s="1"/>
  <c r="AB73" i="68"/>
  <c r="Y73" i="68" s="1"/>
  <c r="Z73" i="68" s="1"/>
  <c r="AC73" i="68" s="1"/>
  <c r="W73" i="68"/>
  <c r="W55" i="68"/>
  <c r="AB55" i="68"/>
  <c r="Y55" i="68" s="1"/>
  <c r="Z55" i="68" s="1"/>
  <c r="AC55" i="68" s="1"/>
  <c r="AB123" i="68"/>
  <c r="Y123" i="68" s="1"/>
  <c r="Z123" i="68" s="1"/>
  <c r="AC123" i="68" s="1"/>
  <c r="W123" i="68"/>
  <c r="AB130" i="68"/>
  <c r="Y130" i="68" s="1"/>
  <c r="Z130" i="68" s="1"/>
  <c r="AC130" i="68" s="1"/>
  <c r="W130" i="68"/>
  <c r="W111" i="68"/>
  <c r="AB111" i="68"/>
  <c r="Y111" i="68" s="1"/>
  <c r="Z111" i="68" s="1"/>
  <c r="AC111" i="68" s="1"/>
  <c r="AB85" i="68"/>
  <c r="Y85" i="68" s="1"/>
  <c r="Z85" i="68" s="1"/>
  <c r="AC85" i="68" s="1"/>
  <c r="W85" i="68"/>
  <c r="W105" i="68"/>
  <c r="AB105" i="68"/>
  <c r="Y105" i="68" s="1"/>
  <c r="Z105" i="68" s="1"/>
  <c r="AC105" i="68" s="1"/>
  <c r="W77" i="68"/>
  <c r="AB77" i="68"/>
  <c r="Y77" i="68" s="1"/>
  <c r="Z77" i="68" s="1"/>
  <c r="AC77" i="68" s="1"/>
  <c r="AB60" i="68"/>
  <c r="Y60" i="68" s="1"/>
  <c r="Z60" i="68" s="1"/>
  <c r="AC60" i="68" s="1"/>
  <c r="W60" i="68"/>
  <c r="AB84" i="68"/>
  <c r="Y84" i="68" s="1"/>
  <c r="Z84" i="68" s="1"/>
  <c r="AC84" i="68" s="1"/>
  <c r="W84" i="68"/>
  <c r="W114" i="68"/>
  <c r="AB114" i="68"/>
  <c r="Y114" i="68" s="1"/>
  <c r="Z114" i="68" s="1"/>
  <c r="AC114" i="68" s="1"/>
  <c r="W86" i="68"/>
  <c r="AB86" i="68"/>
  <c r="Y86" i="68" s="1"/>
  <c r="Z86" i="68" s="1"/>
  <c r="AC86" i="68" s="1"/>
  <c r="W59" i="68"/>
  <c r="AB59" i="68"/>
  <c r="Y59" i="68" s="1"/>
  <c r="Z59" i="68" s="1"/>
  <c r="AC59" i="68" s="1"/>
  <c r="W62" i="68"/>
  <c r="AB62" i="68"/>
  <c r="Y62" i="68" s="1"/>
  <c r="Z62" i="68" s="1"/>
  <c r="AC62" i="68" s="1"/>
  <c r="W133" i="68"/>
  <c r="AB133" i="68"/>
  <c r="Y133" i="68" s="1"/>
  <c r="Z133" i="68" s="1"/>
  <c r="AC133" i="68" s="1"/>
  <c r="W64" i="68"/>
  <c r="AB64" i="68"/>
  <c r="Y64" i="68" s="1"/>
  <c r="Z64" i="68" s="1"/>
  <c r="AC64" i="68" s="1"/>
  <c r="W50" i="68"/>
  <c r="AB50" i="68"/>
  <c r="Y50" i="68" s="1"/>
  <c r="Z50" i="68" s="1"/>
  <c r="AC50" i="68" s="1"/>
  <c r="W76" i="68"/>
  <c r="AB76" i="68"/>
  <c r="Y76" i="68" s="1"/>
  <c r="Z76" i="68" s="1"/>
  <c r="AC76" i="68" s="1"/>
  <c r="W78" i="68"/>
  <c r="AB78" i="68"/>
  <c r="Y78" i="68" s="1"/>
  <c r="Z78" i="68" s="1"/>
  <c r="AC78" i="68" s="1"/>
  <c r="W135" i="68"/>
  <c r="AB135" i="68"/>
  <c r="Y135" i="68" s="1"/>
  <c r="Z135" i="68" s="1"/>
  <c r="AC135" i="68" s="1"/>
  <c r="W136" i="68"/>
  <c r="AB136" i="68"/>
  <c r="Y136" i="68" s="1"/>
  <c r="Z136" i="68" s="1"/>
  <c r="AC136" i="68" s="1"/>
  <c r="AB61" i="68"/>
  <c r="Y61" i="68" s="1"/>
  <c r="Z61" i="68" s="1"/>
  <c r="AC61" i="68" s="1"/>
  <c r="W61" i="68"/>
  <c r="W125" i="68"/>
  <c r="AB125" i="68"/>
  <c r="Y125" i="68" s="1"/>
  <c r="Z125" i="68" s="1"/>
  <c r="AC125" i="68" s="1"/>
  <c r="W116" i="68"/>
  <c r="AB116" i="68"/>
  <c r="Y116" i="68" s="1"/>
  <c r="Z116" i="68" s="1"/>
  <c r="AC116" i="68" s="1"/>
  <c r="W75" i="68"/>
  <c r="AB75" i="68"/>
  <c r="Y75" i="68" s="1"/>
  <c r="Z75" i="68" s="1"/>
  <c r="AC75" i="68" s="1"/>
  <c r="W94" i="68"/>
  <c r="AB94" i="68"/>
  <c r="Y94" i="68" s="1"/>
  <c r="Z94" i="68" s="1"/>
  <c r="AC94" i="68" s="1"/>
  <c r="W129" i="68"/>
  <c r="AB129" i="68"/>
  <c r="Y129" i="68" s="1"/>
  <c r="Z129" i="68" s="1"/>
  <c r="AC129" i="68" s="1"/>
  <c r="W71" i="68"/>
  <c r="AB71" i="68"/>
  <c r="Y71" i="68" s="1"/>
  <c r="Z71" i="68" s="1"/>
  <c r="AC71" i="68" s="1"/>
  <c r="W104" i="68"/>
  <c r="AB104" i="68"/>
  <c r="Y104" i="68" s="1"/>
  <c r="Z104" i="68" s="1"/>
  <c r="AC104" i="68" s="1"/>
  <c r="W91" i="68"/>
  <c r="AB91" i="68"/>
  <c r="Y91" i="68" s="1"/>
  <c r="Z91" i="68" s="1"/>
  <c r="AC91" i="68" s="1"/>
  <c r="W58" i="68"/>
  <c r="AB58" i="68"/>
  <c r="Y58" i="68" s="1"/>
  <c r="Z58" i="68" s="1"/>
  <c r="AC58" i="68" s="1"/>
  <c r="W113" i="68"/>
  <c r="AB113" i="68"/>
  <c r="Y113" i="68" s="1"/>
  <c r="Z113" i="68" s="1"/>
  <c r="AC113" i="68" s="1"/>
  <c r="AB74" i="68"/>
  <c r="Y74" i="68" s="1"/>
  <c r="Z74" i="68" s="1"/>
  <c r="AC74" i="68" s="1"/>
  <c r="W74" i="68"/>
  <c r="AB87" i="68"/>
  <c r="Y87" i="68" s="1"/>
  <c r="Z87" i="68" s="1"/>
  <c r="AC87" i="68" s="1"/>
  <c r="W87" i="68"/>
  <c r="W127" i="68"/>
  <c r="AB127" i="68"/>
  <c r="Y127" i="68" s="1"/>
  <c r="Z127" i="68" s="1"/>
  <c r="AC127" i="68" s="1"/>
  <c r="W51" i="68"/>
  <c r="AB51" i="68"/>
  <c r="Y51" i="68" s="1"/>
  <c r="Z51" i="68" s="1"/>
  <c r="AC51" i="68" s="1"/>
  <c r="AB57" i="68"/>
  <c r="Y57" i="68" s="1"/>
  <c r="Z57" i="68" s="1"/>
  <c r="AC57" i="68" s="1"/>
  <c r="W57" i="68"/>
  <c r="AB92" i="68"/>
  <c r="Y92" i="68" s="1"/>
  <c r="Z92" i="68" s="1"/>
  <c r="AC92" i="68" s="1"/>
  <c r="W92" i="68"/>
  <c r="W112" i="68"/>
  <c r="AB112" i="68"/>
  <c r="Y112" i="68" s="1"/>
  <c r="Z112" i="68" s="1"/>
  <c r="AC112" i="68" s="1"/>
  <c r="W132" i="68"/>
  <c r="AB132" i="68"/>
  <c r="Y132" i="68" s="1"/>
  <c r="Z132" i="68" s="1"/>
  <c r="AC132" i="68" s="1"/>
  <c r="W53" i="68"/>
  <c r="AB53" i="68"/>
  <c r="Y53" i="68" s="1"/>
  <c r="Z53" i="68" s="1"/>
  <c r="AC53" i="68" s="1"/>
  <c r="W101" i="68"/>
  <c r="AB101" i="68"/>
  <c r="Y101" i="68" s="1"/>
  <c r="Z101" i="68" s="1"/>
  <c r="AC101" i="68" s="1"/>
  <c r="AB82" i="68"/>
  <c r="Y82" i="68" s="1"/>
  <c r="Z82" i="68" s="1"/>
  <c r="AC82" i="68" s="1"/>
  <c r="W82" i="68"/>
  <c r="W100" i="68"/>
  <c r="AB100" i="68"/>
  <c r="Y100" i="68" s="1"/>
  <c r="Z100" i="68" s="1"/>
  <c r="AC100" i="68" s="1"/>
  <c r="W66" i="68"/>
  <c r="AB66" i="68"/>
  <c r="Y66" i="68" s="1"/>
  <c r="Z66" i="68" s="1"/>
  <c r="AC66" i="68" s="1"/>
  <c r="W108" i="68"/>
  <c r="AB108" i="68"/>
  <c r="Y108" i="68" s="1"/>
  <c r="Z108" i="68" s="1"/>
  <c r="AC108" i="68" s="1"/>
  <c r="AB115" i="68"/>
  <c r="Y115" i="68" s="1"/>
  <c r="Z115" i="68" s="1"/>
  <c r="AC115" i="68" s="1"/>
  <c r="W115" i="68"/>
  <c r="W52" i="68"/>
  <c r="AB52" i="68"/>
  <c r="Y52" i="68" s="1"/>
  <c r="Z52" i="68" s="1"/>
  <c r="AC52" i="68" s="1"/>
  <c r="W88" i="68"/>
  <c r="AB88" i="68"/>
  <c r="Y88" i="68" s="1"/>
  <c r="Z88" i="68" s="1"/>
  <c r="AC88" i="68" s="1"/>
  <c r="W128" i="68"/>
  <c r="AB128" i="68"/>
  <c r="Y128" i="68" s="1"/>
  <c r="Z128" i="68" s="1"/>
  <c r="AC128" i="68" s="1"/>
  <c r="W54" i="68"/>
  <c r="AB54" i="68"/>
  <c r="Y54" i="68" s="1"/>
  <c r="Z54" i="68" s="1"/>
  <c r="AC54" i="68" s="1"/>
  <c r="AB81" i="68"/>
  <c r="Y81" i="68" s="1"/>
  <c r="Z81" i="68" s="1"/>
  <c r="AC81" i="68" s="1"/>
  <c r="W81" i="68"/>
  <c r="AB18" i="68"/>
  <c r="Y18" i="68" s="1"/>
  <c r="Z18" i="68" s="1"/>
  <c r="AC18" i="68" s="1"/>
  <c r="AB95" i="68"/>
  <c r="Y95" i="68" s="1"/>
  <c r="Z95" i="68" s="1"/>
  <c r="AC95" i="68" s="1"/>
  <c r="W95" i="68"/>
  <c r="AB89" i="68"/>
  <c r="Y89" i="68" s="1"/>
  <c r="Z89" i="68" s="1"/>
  <c r="AC89" i="68" s="1"/>
  <c r="W89" i="68"/>
  <c r="W98" i="68"/>
  <c r="AB98" i="68"/>
  <c r="Y98" i="68" s="1"/>
  <c r="Z98" i="68" s="1"/>
  <c r="AC98" i="68" s="1"/>
  <c r="AB103" i="68"/>
  <c r="Y103" i="68" s="1"/>
  <c r="Z103" i="68" s="1"/>
  <c r="AC103" i="68" s="1"/>
  <c r="W103" i="68"/>
  <c r="W118" i="68"/>
  <c r="AB118" i="68"/>
  <c r="Y118" i="68" s="1"/>
  <c r="Z118" i="68" s="1"/>
  <c r="AC118" i="68" s="1"/>
  <c r="W119" i="68"/>
  <c r="AB119" i="68"/>
  <c r="Y119" i="68" s="1"/>
  <c r="Z119" i="68" s="1"/>
  <c r="AC119" i="68" s="1"/>
  <c r="AB99" i="68"/>
  <c r="Y99" i="68" s="1"/>
  <c r="Z99" i="68" s="1"/>
  <c r="AC99" i="68" s="1"/>
  <c r="W99" i="68"/>
  <c r="W56" i="68"/>
  <c r="AB56" i="68"/>
  <c r="Y56" i="68" s="1"/>
  <c r="Z56" i="68" s="1"/>
  <c r="AC56" i="68" s="1"/>
  <c r="AB72" i="68"/>
  <c r="Y72" i="68" s="1"/>
  <c r="Z72" i="68" s="1"/>
  <c r="AC72" i="68" s="1"/>
  <c r="W72" i="68"/>
  <c r="AB70" i="68"/>
  <c r="Y70" i="68" s="1"/>
  <c r="Z70" i="68" s="1"/>
  <c r="AC70" i="68" s="1"/>
  <c r="W70" i="68"/>
  <c r="AB65" i="68"/>
  <c r="Y65" i="68" s="1"/>
  <c r="Z65" i="68" s="1"/>
  <c r="AC65" i="68" s="1"/>
  <c r="W65" i="68"/>
  <c r="S159" i="68"/>
  <c r="R159" i="68"/>
  <c r="Q159" i="68"/>
  <c r="P159" i="68"/>
  <c r="O159" i="68"/>
  <c r="N159" i="68"/>
  <c r="M159" i="68"/>
  <c r="L159" i="68"/>
  <c r="K159" i="68"/>
  <c r="J159" i="68"/>
  <c r="I159" i="68"/>
  <c r="H159" i="68"/>
  <c r="G159" i="68"/>
  <c r="S158" i="68"/>
  <c r="R158" i="68"/>
  <c r="Q158" i="68"/>
  <c r="P158" i="68"/>
  <c r="O158" i="68"/>
  <c r="N158" i="68"/>
  <c r="M158" i="68"/>
  <c r="L158" i="68"/>
  <c r="K158" i="68"/>
  <c r="J158" i="68"/>
  <c r="I158" i="68"/>
  <c r="H158" i="68"/>
  <c r="G158" i="68"/>
  <c r="S157" i="68"/>
  <c r="R157" i="68"/>
  <c r="Q157" i="68"/>
  <c r="P157" i="68"/>
  <c r="O157" i="68"/>
  <c r="N157" i="68"/>
  <c r="M157" i="68"/>
  <c r="L157" i="68"/>
  <c r="K157" i="68"/>
  <c r="J157" i="68"/>
  <c r="I157" i="68"/>
  <c r="H157" i="68"/>
  <c r="G157" i="68"/>
  <c r="S156" i="68"/>
  <c r="R156" i="68"/>
  <c r="Q156" i="68"/>
  <c r="P156" i="68"/>
  <c r="O156" i="68"/>
  <c r="N156" i="68"/>
  <c r="M156" i="68"/>
  <c r="L156" i="68"/>
  <c r="K156" i="68"/>
  <c r="J156" i="68"/>
  <c r="I156" i="68"/>
  <c r="H156" i="68"/>
  <c r="G156" i="68"/>
  <c r="S155" i="68"/>
  <c r="R155" i="68"/>
  <c r="Q155" i="68"/>
  <c r="P155" i="68"/>
  <c r="O155" i="68"/>
  <c r="N155" i="68"/>
  <c r="M155" i="68"/>
  <c r="L155" i="68"/>
  <c r="K155" i="68"/>
  <c r="J155" i="68"/>
  <c r="I155" i="68"/>
  <c r="H155" i="68"/>
  <c r="G155" i="68"/>
  <c r="S154" i="68"/>
  <c r="R154" i="68"/>
  <c r="Q154" i="68"/>
  <c r="P154" i="68"/>
  <c r="O154" i="68"/>
  <c r="N154" i="68"/>
  <c r="M154" i="68"/>
  <c r="L154" i="68"/>
  <c r="K154" i="68"/>
  <c r="J154" i="68"/>
  <c r="I154" i="68"/>
  <c r="H154" i="68"/>
  <c r="G154" i="68"/>
  <c r="S153" i="68"/>
  <c r="R153" i="68"/>
  <c r="Q153" i="68"/>
  <c r="P153" i="68"/>
  <c r="O153" i="68"/>
  <c r="N153" i="68"/>
  <c r="M153" i="68"/>
  <c r="L153" i="68"/>
  <c r="K153" i="68"/>
  <c r="J153" i="68"/>
  <c r="I153" i="68"/>
  <c r="H153" i="68"/>
  <c r="G153" i="68"/>
  <c r="S152" i="68"/>
  <c r="R152" i="68"/>
  <c r="Q152" i="68"/>
  <c r="P152" i="68"/>
  <c r="O152" i="68"/>
  <c r="N152" i="68"/>
  <c r="M152" i="68"/>
  <c r="L152" i="68"/>
  <c r="K152" i="68"/>
  <c r="J152" i="68"/>
  <c r="I152" i="68"/>
  <c r="H152" i="68"/>
  <c r="G152" i="68"/>
  <c r="S151" i="68"/>
  <c r="R151" i="68"/>
  <c r="Q151" i="68"/>
  <c r="P151" i="68"/>
  <c r="O151" i="68"/>
  <c r="N151" i="68"/>
  <c r="M151" i="68"/>
  <c r="L151" i="68"/>
  <c r="K151" i="68"/>
  <c r="J151" i="68"/>
  <c r="I151" i="68"/>
  <c r="H151" i="68"/>
  <c r="G151" i="68"/>
  <c r="S150" i="68"/>
  <c r="R150" i="68"/>
  <c r="Q150" i="68"/>
  <c r="P150" i="68"/>
  <c r="O150" i="68"/>
  <c r="N150" i="68"/>
  <c r="M150" i="68"/>
  <c r="L150" i="68"/>
  <c r="K150" i="68"/>
  <c r="J150" i="68"/>
  <c r="I150" i="68"/>
  <c r="H150" i="68"/>
  <c r="G150" i="68"/>
  <c r="S149" i="68"/>
  <c r="R149" i="68"/>
  <c r="Q149" i="68"/>
  <c r="P149" i="68"/>
  <c r="O149" i="68"/>
  <c r="N149" i="68"/>
  <c r="M149" i="68"/>
  <c r="L149" i="68"/>
  <c r="K149" i="68"/>
  <c r="J149" i="68"/>
  <c r="I149" i="68"/>
  <c r="H149" i="68"/>
  <c r="G149" i="68"/>
  <c r="S148" i="68"/>
  <c r="R148" i="68"/>
  <c r="Q148" i="68"/>
  <c r="P148" i="68"/>
  <c r="O148" i="68"/>
  <c r="N148" i="68"/>
  <c r="M148" i="68"/>
  <c r="L148" i="68"/>
  <c r="K148" i="68"/>
  <c r="J148" i="68"/>
  <c r="I148" i="68"/>
  <c r="H148" i="68"/>
  <c r="G148" i="68"/>
  <c r="S147" i="68"/>
  <c r="R147" i="68"/>
  <c r="Q147" i="68"/>
  <c r="P147" i="68"/>
  <c r="O147" i="68"/>
  <c r="N147" i="68"/>
  <c r="M147" i="68"/>
  <c r="L147" i="68"/>
  <c r="K147" i="68"/>
  <c r="J147" i="68"/>
  <c r="I147" i="68"/>
  <c r="H147" i="68"/>
  <c r="G147" i="68"/>
  <c r="S146" i="68"/>
  <c r="R146" i="68"/>
  <c r="Q146" i="68"/>
  <c r="P146" i="68"/>
  <c r="O146" i="68"/>
  <c r="N146" i="68"/>
  <c r="M146" i="68"/>
  <c r="L146" i="68"/>
  <c r="K146" i="68"/>
  <c r="J146" i="68"/>
  <c r="I146" i="68"/>
  <c r="H146" i="68"/>
  <c r="G146" i="68"/>
  <c r="S145" i="68"/>
  <c r="R145" i="68"/>
  <c r="Q145" i="68"/>
  <c r="P145" i="68"/>
  <c r="O145" i="68"/>
  <c r="N145" i="68"/>
  <c r="M145" i="68"/>
  <c r="L145" i="68"/>
  <c r="K145" i="68"/>
  <c r="J145" i="68"/>
  <c r="I145" i="68"/>
  <c r="H145" i="68"/>
  <c r="G145" i="68"/>
  <c r="S144" i="68"/>
  <c r="R144" i="68"/>
  <c r="Q144" i="68"/>
  <c r="P144" i="68"/>
  <c r="O144" i="68"/>
  <c r="N144" i="68"/>
  <c r="M144" i="68"/>
  <c r="L144" i="68"/>
  <c r="K144" i="68"/>
  <c r="J144" i="68"/>
  <c r="I144" i="68"/>
  <c r="H144" i="68"/>
  <c r="G144" i="68"/>
  <c r="S143" i="68"/>
  <c r="R143" i="68"/>
  <c r="Q143" i="68"/>
  <c r="P143" i="68"/>
  <c r="O143" i="68"/>
  <c r="N143" i="68"/>
  <c r="M143" i="68"/>
  <c r="L143" i="68"/>
  <c r="K143" i="68"/>
  <c r="J143" i="68"/>
  <c r="I143" i="68"/>
  <c r="H143" i="68"/>
  <c r="G143" i="68"/>
  <c r="S142" i="68"/>
  <c r="R142" i="68"/>
  <c r="Q142" i="68"/>
  <c r="P142" i="68"/>
  <c r="O142" i="68"/>
  <c r="N142" i="68"/>
  <c r="M142" i="68"/>
  <c r="L142" i="68"/>
  <c r="K142" i="68"/>
  <c r="J142" i="68"/>
  <c r="I142" i="68"/>
  <c r="H142" i="68"/>
  <c r="G142" i="68"/>
  <c r="S141" i="68"/>
  <c r="R141" i="68"/>
  <c r="Q141" i="68"/>
  <c r="P141" i="68"/>
  <c r="O141" i="68"/>
  <c r="N141" i="68"/>
  <c r="M141" i="68"/>
  <c r="L141" i="68"/>
  <c r="K141" i="68"/>
  <c r="J141" i="68"/>
  <c r="I141" i="68"/>
  <c r="H141" i="68"/>
  <c r="G141" i="68"/>
  <c r="S140" i="68"/>
  <c r="R140" i="68"/>
  <c r="Q140" i="68"/>
  <c r="P140" i="68"/>
  <c r="O140" i="68"/>
  <c r="N140" i="68"/>
  <c r="M140" i="68"/>
  <c r="L140" i="68"/>
  <c r="K140" i="68"/>
  <c r="J140" i="68"/>
  <c r="I140" i="68"/>
  <c r="H140" i="68"/>
  <c r="G140" i="68"/>
  <c r="S139" i="68"/>
  <c r="R139" i="68"/>
  <c r="Q139" i="68"/>
  <c r="P139" i="68"/>
  <c r="O139" i="68"/>
  <c r="N139" i="68"/>
  <c r="M139" i="68"/>
  <c r="L139" i="68"/>
  <c r="K139" i="68"/>
  <c r="J139" i="68"/>
  <c r="I139" i="68"/>
  <c r="H139" i="68"/>
  <c r="G139" i="68"/>
  <c r="S138" i="68"/>
  <c r="R138" i="68"/>
  <c r="Q138" i="68"/>
  <c r="P138" i="68"/>
  <c r="O138" i="68"/>
  <c r="N138" i="68"/>
  <c r="M138" i="68"/>
  <c r="L138" i="68"/>
  <c r="K138" i="68"/>
  <c r="J138" i="68"/>
  <c r="I138" i="68"/>
  <c r="H138" i="68"/>
  <c r="G138" i="68"/>
  <c r="S10" i="68"/>
  <c r="R10" i="68"/>
  <c r="Q10" i="68"/>
  <c r="P10" i="68"/>
  <c r="O10" i="68"/>
  <c r="N10" i="68"/>
  <c r="M10" i="68"/>
  <c r="L10" i="68"/>
  <c r="K10" i="68"/>
  <c r="J10" i="68"/>
  <c r="I10" i="68"/>
  <c r="H10" i="68"/>
  <c r="G10" i="68"/>
  <c r="W18" i="68" l="1"/>
  <c r="T10" i="68"/>
  <c r="O160" i="68"/>
  <c r="D188" i="69" s="1"/>
  <c r="L160" i="68"/>
  <c r="H160" i="68"/>
  <c r="F185" i="69" s="1"/>
  <c r="P160" i="68"/>
  <c r="I160" i="68"/>
  <c r="G185" i="69" s="1"/>
  <c r="Q160" i="68"/>
  <c r="J160" i="68"/>
  <c r="K160" i="68"/>
  <c r="L185" i="69" s="1"/>
  <c r="S160" i="68"/>
  <c r="M160" i="68"/>
  <c r="N160" i="68"/>
  <c r="T155" i="68"/>
  <c r="T149" i="68"/>
  <c r="T151" i="68"/>
  <c r="T157" i="68"/>
  <c r="T159" i="68"/>
  <c r="T148" i="68"/>
  <c r="T156" i="68"/>
  <c r="T153" i="68"/>
  <c r="T146" i="68"/>
  <c r="T150" i="68"/>
  <c r="T152" i="68"/>
  <c r="T154" i="68"/>
  <c r="T158" i="68"/>
  <c r="U147" i="68"/>
  <c r="T147" i="68"/>
  <c r="T140" i="68"/>
  <c r="T142" i="68"/>
  <c r="T139" i="68"/>
  <c r="T144" i="68"/>
  <c r="T145" i="68"/>
  <c r="T141" i="68"/>
  <c r="T143" i="68"/>
  <c r="T138" i="68"/>
  <c r="U153" i="68"/>
  <c r="U139" i="68"/>
  <c r="U138" i="68"/>
  <c r="U143" i="68"/>
  <c r="U146" i="68"/>
  <c r="U151" i="68"/>
  <c r="U154" i="68"/>
  <c r="U159" i="68"/>
  <c r="U141" i="68"/>
  <c r="U149" i="68"/>
  <c r="U155" i="68"/>
  <c r="U145" i="68"/>
  <c r="U140" i="68"/>
  <c r="U148" i="68"/>
  <c r="U156" i="68"/>
  <c r="U157" i="68"/>
  <c r="U142" i="68"/>
  <c r="U150" i="68"/>
  <c r="U158" i="68"/>
  <c r="U144" i="68"/>
  <c r="U152" i="68"/>
  <c r="V155" i="68" l="1"/>
  <c r="V156" i="68"/>
  <c r="V140" i="68"/>
  <c r="V148" i="68"/>
  <c r="T160" i="68"/>
  <c r="E177" i="69" s="1"/>
  <c r="V152" i="68"/>
  <c r="V139" i="68"/>
  <c r="V154" i="68"/>
  <c r="V138" i="68"/>
  <c r="V144" i="68"/>
  <c r="V150" i="68"/>
  <c r="V142" i="68"/>
  <c r="V146" i="68"/>
  <c r="V149" i="68"/>
  <c r="V141" i="68"/>
  <c r="V153" i="68"/>
  <c r="V157" i="68"/>
  <c r="V151" i="68"/>
  <c r="V145" i="68"/>
  <c r="V159" i="68"/>
  <c r="V158" i="68"/>
  <c r="V147" i="68"/>
  <c r="V143" i="68"/>
  <c r="W143" i="68" l="1"/>
  <c r="W151" i="68"/>
  <c r="W138" i="68"/>
  <c r="W146" i="68"/>
  <c r="W154" i="68"/>
  <c r="W147" i="68"/>
  <c r="W155" i="68"/>
  <c r="Y155" i="68"/>
  <c r="Z155" i="68" s="1"/>
  <c r="AC155" i="68" s="1"/>
  <c r="Y153" i="68"/>
  <c r="Z153" i="68" s="1"/>
  <c r="AC153" i="68" s="1"/>
  <c r="W153" i="68"/>
  <c r="Y157" i="68"/>
  <c r="Z157" i="68" s="1"/>
  <c r="AC157" i="68" s="1"/>
  <c r="W157" i="68"/>
  <c r="Y140" i="68"/>
  <c r="Z140" i="68" s="1"/>
  <c r="AC140" i="68" s="1"/>
  <c r="W140" i="68"/>
  <c r="Y156" i="68"/>
  <c r="Z156" i="68" s="1"/>
  <c r="AC156" i="68" s="1"/>
  <c r="W156" i="68"/>
  <c r="Y142" i="68"/>
  <c r="Z142" i="68" s="1"/>
  <c r="AC142" i="68" s="1"/>
  <c r="W142" i="68"/>
  <c r="Y152" i="68"/>
  <c r="Z152" i="68" s="1"/>
  <c r="AC152" i="68" s="1"/>
  <c r="W152" i="68"/>
  <c r="Y141" i="68"/>
  <c r="Z141" i="68" s="1"/>
  <c r="AC141" i="68" s="1"/>
  <c r="W141" i="68"/>
  <c r="Y158" i="68"/>
  <c r="Z158" i="68" s="1"/>
  <c r="AC158" i="68" s="1"/>
  <c r="W158" i="68"/>
  <c r="Y149" i="68"/>
  <c r="Z149" i="68" s="1"/>
  <c r="AC149" i="68" s="1"/>
  <c r="W149" i="68"/>
  <c r="Y150" i="68"/>
  <c r="Z150" i="68" s="1"/>
  <c r="AC150" i="68" s="1"/>
  <c r="W150" i="68"/>
  <c r="Y159" i="68"/>
  <c r="Z159" i="68" s="1"/>
  <c r="AC159" i="68" s="1"/>
  <c r="W159" i="68"/>
  <c r="Y145" i="68"/>
  <c r="Z145" i="68" s="1"/>
  <c r="AC145" i="68" s="1"/>
  <c r="W145" i="68"/>
  <c r="Y144" i="68"/>
  <c r="Z144" i="68" s="1"/>
  <c r="AC144" i="68" s="1"/>
  <c r="W144" i="68"/>
  <c r="Y139" i="68"/>
  <c r="Z139" i="68" s="1"/>
  <c r="AC139" i="68" s="1"/>
  <c r="W139" i="68"/>
  <c r="Y148" i="68"/>
  <c r="Z148" i="68" s="1"/>
  <c r="AC148" i="68" s="1"/>
  <c r="W148" i="68"/>
  <c r="Y146" i="68"/>
  <c r="Z146" i="68" s="1"/>
  <c r="AC146" i="68" s="1"/>
  <c r="Y138" i="68"/>
  <c r="Z138" i="68" s="1"/>
  <c r="AC138" i="68" s="1"/>
  <c r="Y143" i="68"/>
  <c r="Z143" i="68" s="1"/>
  <c r="AC143" i="68" s="1"/>
  <c r="Y154" i="68"/>
  <c r="Z154" i="68" s="1"/>
  <c r="AC154" i="68" s="1"/>
  <c r="Y147" i="68"/>
  <c r="Z147" i="68" s="1"/>
  <c r="AC147" i="68" s="1"/>
  <c r="Y151" i="68"/>
  <c r="Z151" i="68" s="1"/>
  <c r="AC151" i="68" s="1"/>
  <c r="U10" i="68" l="1"/>
  <c r="U160" i="68" s="1"/>
  <c r="E178" i="69" s="1"/>
  <c r="E180" i="69" s="1"/>
  <c r="V10" i="68" l="1"/>
  <c r="V160" i="68" l="1"/>
  <c r="L188" i="69"/>
  <c r="B312" i="30" l="1"/>
  <c r="I188" i="69" l="1"/>
  <c r="R160" i="68"/>
  <c r="G188" i="69" s="1"/>
  <c r="F188" i="69"/>
  <c r="E188" i="69"/>
  <c r="B188" i="69"/>
  <c r="M185" i="69"/>
  <c r="I185" i="69"/>
  <c r="G160" i="68"/>
  <c r="E185" i="69" s="1"/>
  <c r="A159" i="68"/>
  <c r="A158" i="68"/>
  <c r="A157" i="68"/>
  <c r="A156" i="68"/>
  <c r="A155" i="68"/>
  <c r="A154" i="68"/>
  <c r="A153" i="68"/>
  <c r="A152" i="68"/>
  <c r="A151" i="68"/>
  <c r="A150" i="68"/>
  <c r="A149" i="68"/>
  <c r="A148" i="68"/>
  <c r="A147" i="68"/>
  <c r="A146" i="68"/>
  <c r="A145" i="68"/>
  <c r="A144" i="68"/>
  <c r="A143" i="68"/>
  <c r="A142" i="68"/>
  <c r="A141" i="68"/>
  <c r="A140" i="68"/>
  <c r="A139" i="68"/>
  <c r="A138" i="68"/>
  <c r="A10" i="68"/>
  <c r="C188" i="69" l="1"/>
  <c r="M188" i="69" s="1"/>
  <c r="M157" i="60"/>
  <c r="M156" i="60"/>
  <c r="M155" i="60"/>
  <c r="M154" i="60"/>
  <c r="M153" i="60"/>
  <c r="M152" i="60"/>
  <c r="M151" i="60"/>
  <c r="M150" i="60"/>
  <c r="M149" i="60"/>
  <c r="M148" i="60"/>
  <c r="M147" i="60"/>
  <c r="M146" i="60"/>
  <c r="M145" i="60"/>
  <c r="M144" i="60"/>
  <c r="M143" i="60"/>
  <c r="M142" i="60"/>
  <c r="M141" i="60"/>
  <c r="M140" i="60"/>
  <c r="M139" i="60"/>
  <c r="M138" i="60"/>
  <c r="M137" i="60"/>
  <c r="M136" i="60"/>
  <c r="M135" i="60"/>
  <c r="M134" i="60"/>
  <c r="M133" i="60"/>
  <c r="M132" i="60"/>
  <c r="M131" i="60"/>
  <c r="M130" i="60"/>
  <c r="M129" i="60"/>
  <c r="M128" i="60"/>
  <c r="M127" i="60"/>
  <c r="M126" i="60"/>
  <c r="M125" i="60"/>
  <c r="M124" i="60"/>
  <c r="M123" i="60"/>
  <c r="M122" i="60"/>
  <c r="M121" i="60"/>
  <c r="M120" i="60"/>
  <c r="M119" i="60"/>
  <c r="M118" i="60"/>
  <c r="M117" i="60"/>
  <c r="M116" i="60"/>
  <c r="M115" i="60"/>
  <c r="M114" i="60"/>
  <c r="M113" i="60"/>
  <c r="M112" i="60"/>
  <c r="M111" i="60"/>
  <c r="M110" i="60"/>
  <c r="M109" i="60"/>
  <c r="M108" i="60"/>
  <c r="M107" i="60"/>
  <c r="M106" i="60"/>
  <c r="M105" i="60"/>
  <c r="M104" i="60"/>
  <c r="M103" i="60"/>
  <c r="M102" i="60"/>
  <c r="M101" i="60"/>
  <c r="M100" i="60"/>
  <c r="M99" i="60"/>
  <c r="M98" i="60"/>
  <c r="M97" i="60"/>
  <c r="M96" i="60"/>
  <c r="M95" i="60"/>
  <c r="M94" i="60"/>
  <c r="M93" i="60"/>
  <c r="M92" i="60"/>
  <c r="M91" i="60"/>
  <c r="M90" i="60"/>
  <c r="M89" i="60"/>
  <c r="M88" i="60"/>
  <c r="M87" i="60"/>
  <c r="M86" i="60"/>
  <c r="M85" i="60"/>
  <c r="M84" i="60"/>
  <c r="M83" i="60"/>
  <c r="M82" i="60"/>
  <c r="M81" i="60"/>
  <c r="M80" i="60"/>
  <c r="M79" i="60"/>
  <c r="M78" i="60"/>
  <c r="M77" i="60"/>
  <c r="M76" i="60"/>
  <c r="M75" i="60"/>
  <c r="M74" i="60"/>
  <c r="M73" i="60"/>
  <c r="M72" i="60"/>
  <c r="M71" i="60"/>
  <c r="M70" i="60"/>
  <c r="M69" i="60"/>
  <c r="M68" i="60"/>
  <c r="M67" i="60"/>
  <c r="M66" i="60"/>
  <c r="M65" i="60"/>
  <c r="M64" i="60"/>
  <c r="M63" i="60"/>
  <c r="M62" i="60"/>
  <c r="M61" i="60"/>
  <c r="M60" i="60"/>
  <c r="M59" i="60"/>
  <c r="M58" i="60"/>
  <c r="M57" i="60"/>
  <c r="M56" i="60"/>
  <c r="M55" i="60"/>
  <c r="M54" i="60"/>
  <c r="M53" i="60"/>
  <c r="M52" i="60"/>
  <c r="M51" i="60"/>
  <c r="M50" i="60"/>
  <c r="M49" i="60"/>
  <c r="M48" i="60"/>
  <c r="M47" i="60"/>
  <c r="M46" i="60"/>
  <c r="M45" i="60"/>
  <c r="M44" i="60"/>
  <c r="M43" i="60"/>
  <c r="M42" i="60"/>
  <c r="M41" i="60"/>
  <c r="M40" i="60"/>
  <c r="G15" i="67" l="1"/>
  <c r="C15" i="67"/>
  <c r="R2" i="30" l="1"/>
  <c r="R3" i="30"/>
  <c r="R4" i="30"/>
  <c r="R5" i="30"/>
  <c r="R6" i="30" s="1"/>
  <c r="R7" i="30"/>
  <c r="A310" i="30" l="1"/>
  <c r="J6" i="55" l="1"/>
  <c r="J31" i="55"/>
  <c r="J24" i="55"/>
  <c r="J17" i="55"/>
  <c r="J11" i="55"/>
  <c r="G148" i="54"/>
  <c r="G143" i="54"/>
  <c r="G141" i="54"/>
  <c r="G137" i="54"/>
  <c r="G131" i="54"/>
  <c r="G127" i="54"/>
  <c r="G119" i="54"/>
  <c r="G115" i="54"/>
  <c r="G111" i="54"/>
  <c r="G107" i="54"/>
  <c r="G104" i="54"/>
  <c r="G100" i="54"/>
  <c r="G94" i="54"/>
  <c r="F93" i="54" s="1"/>
  <c r="G85" i="54"/>
  <c r="G81" i="54"/>
  <c r="G74" i="54"/>
  <c r="G69" i="54"/>
  <c r="G65" i="54"/>
  <c r="G63" i="54"/>
  <c r="G60" i="54"/>
  <c r="G57" i="54"/>
  <c r="G55" i="54"/>
  <c r="G47" i="54"/>
  <c r="G43" i="54"/>
  <c r="G40" i="54"/>
  <c r="G36" i="54"/>
  <c r="G33" i="54"/>
  <c r="G29" i="54"/>
  <c r="E29" i="54"/>
  <c r="G21" i="54"/>
  <c r="G18" i="54"/>
  <c r="G15" i="54"/>
  <c r="G12" i="54"/>
  <c r="G8" i="54"/>
  <c r="F126" i="54" l="1"/>
  <c r="F99" i="54"/>
  <c r="F136" i="54"/>
  <c r="F68" i="54"/>
  <c r="F110" i="54"/>
  <c r="F54" i="54"/>
  <c r="F49" i="54"/>
  <c r="F24" i="54"/>
  <c r="F92" i="54" l="1"/>
  <c r="F152" i="54"/>
  <c r="I38" i="55" l="1"/>
  <c r="J38" i="55" s="1"/>
  <c r="H40" i="55" s="1"/>
  <c r="E7" i="67" s="1"/>
  <c r="F154" i="54"/>
  <c r="A2" i="73"/>
  <c r="H156" i="73" l="1"/>
  <c r="O156" i="73" s="1"/>
  <c r="H148" i="73"/>
  <c r="O148" i="73" s="1"/>
  <c r="H140" i="73"/>
  <c r="O140" i="73" s="1"/>
  <c r="H132" i="73"/>
  <c r="O132" i="73" s="1"/>
  <c r="H124" i="73"/>
  <c r="O124" i="73" s="1"/>
  <c r="H116" i="73"/>
  <c r="O116" i="73" s="1"/>
  <c r="H108" i="73"/>
  <c r="O108" i="73" s="1"/>
  <c r="H100" i="73"/>
  <c r="O100" i="73" s="1"/>
  <c r="H92" i="73"/>
  <c r="O92" i="73" s="1"/>
  <c r="H84" i="73"/>
  <c r="O84" i="73" s="1"/>
  <c r="H76" i="73"/>
  <c r="O76" i="73" s="1"/>
  <c r="H68" i="73"/>
  <c r="O68" i="73" s="1"/>
  <c r="H60" i="73"/>
  <c r="O60" i="73" s="1"/>
  <c r="H52" i="73"/>
  <c r="O52" i="73" s="1"/>
  <c r="H44" i="73"/>
  <c r="O44" i="73" s="1"/>
  <c r="H36" i="73"/>
  <c r="O36" i="73" s="1"/>
  <c r="H28" i="73"/>
  <c r="O28" i="73" s="1"/>
  <c r="H20" i="73"/>
  <c r="O20" i="73" s="1"/>
  <c r="H12" i="73"/>
  <c r="O12" i="73" s="1"/>
  <c r="H87" i="73"/>
  <c r="O87" i="73" s="1"/>
  <c r="H31" i="73"/>
  <c r="O31" i="73" s="1"/>
  <c r="H153" i="73"/>
  <c r="O153" i="73" s="1"/>
  <c r="H145" i="73"/>
  <c r="O145" i="73" s="1"/>
  <c r="H137" i="73"/>
  <c r="O137" i="73" s="1"/>
  <c r="H129" i="73"/>
  <c r="O129" i="73" s="1"/>
  <c r="H121" i="73"/>
  <c r="O121" i="73" s="1"/>
  <c r="H113" i="73"/>
  <c r="O113" i="73" s="1"/>
  <c r="H105" i="73"/>
  <c r="O105" i="73" s="1"/>
  <c r="H97" i="73"/>
  <c r="O97" i="73" s="1"/>
  <c r="H89" i="73"/>
  <c r="O89" i="73" s="1"/>
  <c r="H81" i="73"/>
  <c r="O81" i="73" s="1"/>
  <c r="H73" i="73"/>
  <c r="O73" i="73" s="1"/>
  <c r="H65" i="73"/>
  <c r="O65" i="73" s="1"/>
  <c r="H57" i="73"/>
  <c r="O57" i="73" s="1"/>
  <c r="H49" i="73"/>
  <c r="O49" i="73" s="1"/>
  <c r="H41" i="73"/>
  <c r="O41" i="73" s="1"/>
  <c r="H33" i="73"/>
  <c r="O33" i="73" s="1"/>
  <c r="H25" i="73"/>
  <c r="O25" i="73" s="1"/>
  <c r="H17" i="73"/>
  <c r="O17" i="73" s="1"/>
  <c r="H111" i="73"/>
  <c r="O111" i="73" s="1"/>
  <c r="H103" i="73"/>
  <c r="O103" i="73" s="1"/>
  <c r="H95" i="73"/>
  <c r="O95" i="73" s="1"/>
  <c r="H63" i="73"/>
  <c r="O63" i="73" s="1"/>
  <c r="H23" i="73"/>
  <c r="O23" i="73" s="1"/>
  <c r="H15" i="73"/>
  <c r="O15" i="73" s="1"/>
  <c r="H158" i="73"/>
  <c r="O158" i="73" s="1"/>
  <c r="H150" i="73"/>
  <c r="O150" i="73" s="1"/>
  <c r="H142" i="73"/>
  <c r="O142" i="73" s="1"/>
  <c r="H134" i="73"/>
  <c r="O134" i="73" s="1"/>
  <c r="H126" i="73"/>
  <c r="O126" i="73" s="1"/>
  <c r="H118" i="73"/>
  <c r="O118" i="73" s="1"/>
  <c r="H110" i="73"/>
  <c r="O110" i="73" s="1"/>
  <c r="H102" i="73"/>
  <c r="O102" i="73" s="1"/>
  <c r="H94" i="73"/>
  <c r="O94" i="73" s="1"/>
  <c r="H86" i="73"/>
  <c r="O86" i="73" s="1"/>
  <c r="H78" i="73"/>
  <c r="O78" i="73" s="1"/>
  <c r="H70" i="73"/>
  <c r="O70" i="73" s="1"/>
  <c r="H62" i="73"/>
  <c r="O62" i="73" s="1"/>
  <c r="H54" i="73"/>
  <c r="O54" i="73" s="1"/>
  <c r="H46" i="73"/>
  <c r="O46" i="73" s="1"/>
  <c r="H38" i="73"/>
  <c r="O38" i="73" s="1"/>
  <c r="H30" i="73"/>
  <c r="O30" i="73" s="1"/>
  <c r="H22" i="73"/>
  <c r="O22" i="73" s="1"/>
  <c r="H14" i="73"/>
  <c r="O14" i="73" s="1"/>
  <c r="H135" i="73"/>
  <c r="O135" i="73" s="1"/>
  <c r="H55" i="73"/>
  <c r="O55" i="73" s="1"/>
  <c r="H39" i="73"/>
  <c r="O39" i="73" s="1"/>
  <c r="H155" i="73"/>
  <c r="O155" i="73" s="1"/>
  <c r="H147" i="73"/>
  <c r="O147" i="73" s="1"/>
  <c r="H139" i="73"/>
  <c r="O139" i="73" s="1"/>
  <c r="H131" i="73"/>
  <c r="O131" i="73" s="1"/>
  <c r="H123" i="73"/>
  <c r="O123" i="73" s="1"/>
  <c r="H115" i="73"/>
  <c r="O115" i="73" s="1"/>
  <c r="H107" i="73"/>
  <c r="O107" i="73" s="1"/>
  <c r="H99" i="73"/>
  <c r="O99" i="73" s="1"/>
  <c r="H91" i="73"/>
  <c r="O91" i="73" s="1"/>
  <c r="H83" i="73"/>
  <c r="O83" i="73" s="1"/>
  <c r="H75" i="73"/>
  <c r="O75" i="73" s="1"/>
  <c r="H67" i="73"/>
  <c r="O67" i="73" s="1"/>
  <c r="H59" i="73"/>
  <c r="O59" i="73" s="1"/>
  <c r="H51" i="73"/>
  <c r="O51" i="73" s="1"/>
  <c r="H43" i="73"/>
  <c r="O43" i="73" s="1"/>
  <c r="H35" i="73"/>
  <c r="O35" i="73" s="1"/>
  <c r="H27" i="73"/>
  <c r="O27" i="73" s="1"/>
  <c r="H19" i="73"/>
  <c r="O19" i="73" s="1"/>
  <c r="H11" i="73"/>
  <c r="O11" i="73" s="1"/>
  <c r="H127" i="73"/>
  <c r="O127" i="73" s="1"/>
  <c r="H152" i="73"/>
  <c r="O152" i="73" s="1"/>
  <c r="H144" i="73"/>
  <c r="O144" i="73" s="1"/>
  <c r="H136" i="73"/>
  <c r="O136" i="73" s="1"/>
  <c r="H128" i="73"/>
  <c r="O128" i="73" s="1"/>
  <c r="H120" i="73"/>
  <c r="O120" i="73" s="1"/>
  <c r="H112" i="73"/>
  <c r="O112" i="73" s="1"/>
  <c r="H104" i="73"/>
  <c r="O104" i="73" s="1"/>
  <c r="H96" i="73"/>
  <c r="O96" i="73" s="1"/>
  <c r="H88" i="73"/>
  <c r="O88" i="73" s="1"/>
  <c r="H80" i="73"/>
  <c r="O80" i="73" s="1"/>
  <c r="H72" i="73"/>
  <c r="O72" i="73" s="1"/>
  <c r="H64" i="73"/>
  <c r="O64" i="73" s="1"/>
  <c r="H56" i="73"/>
  <c r="O56" i="73" s="1"/>
  <c r="H48" i="73"/>
  <c r="O48" i="73" s="1"/>
  <c r="H40" i="73"/>
  <c r="O40" i="73" s="1"/>
  <c r="H32" i="73"/>
  <c r="O32" i="73" s="1"/>
  <c r="H24" i="73"/>
  <c r="O24" i="73" s="1"/>
  <c r="H16" i="73"/>
  <c r="O16" i="73" s="1"/>
  <c r="H151" i="73"/>
  <c r="O151" i="73" s="1"/>
  <c r="H71" i="73"/>
  <c r="O71" i="73" s="1"/>
  <c r="H157" i="73"/>
  <c r="O157" i="73" s="1"/>
  <c r="H149" i="73"/>
  <c r="O149" i="73" s="1"/>
  <c r="H141" i="73"/>
  <c r="O141" i="73" s="1"/>
  <c r="H133" i="73"/>
  <c r="O133" i="73" s="1"/>
  <c r="H125" i="73"/>
  <c r="O125" i="73" s="1"/>
  <c r="H117" i="73"/>
  <c r="O117" i="73" s="1"/>
  <c r="H109" i="73"/>
  <c r="O109" i="73" s="1"/>
  <c r="H101" i="73"/>
  <c r="O101" i="73" s="1"/>
  <c r="H93" i="73"/>
  <c r="O93" i="73" s="1"/>
  <c r="H85" i="73"/>
  <c r="O85" i="73" s="1"/>
  <c r="H77" i="73"/>
  <c r="O77" i="73" s="1"/>
  <c r="H69" i="73"/>
  <c r="O69" i="73" s="1"/>
  <c r="H61" i="73"/>
  <c r="O61" i="73" s="1"/>
  <c r="H53" i="73"/>
  <c r="O53" i="73" s="1"/>
  <c r="H45" i="73"/>
  <c r="O45" i="73" s="1"/>
  <c r="H37" i="73"/>
  <c r="O37" i="73" s="1"/>
  <c r="H29" i="73"/>
  <c r="O29" i="73" s="1"/>
  <c r="H21" i="73"/>
  <c r="O21" i="73" s="1"/>
  <c r="H13" i="73"/>
  <c r="O13" i="73" s="1"/>
  <c r="H143" i="73"/>
  <c r="O143" i="73" s="1"/>
  <c r="H47" i="73"/>
  <c r="O47" i="73" s="1"/>
  <c r="H154" i="73"/>
  <c r="O154" i="73" s="1"/>
  <c r="H146" i="73"/>
  <c r="O146" i="73" s="1"/>
  <c r="H138" i="73"/>
  <c r="O138" i="73" s="1"/>
  <c r="H130" i="73"/>
  <c r="O130" i="73" s="1"/>
  <c r="H122" i="73"/>
  <c r="O122" i="73" s="1"/>
  <c r="H114" i="73"/>
  <c r="O114" i="73" s="1"/>
  <c r="H106" i="73"/>
  <c r="O106" i="73" s="1"/>
  <c r="H98" i="73"/>
  <c r="O98" i="73" s="1"/>
  <c r="H90" i="73"/>
  <c r="O90" i="73" s="1"/>
  <c r="H82" i="73"/>
  <c r="O82" i="73" s="1"/>
  <c r="H74" i="73"/>
  <c r="O74" i="73" s="1"/>
  <c r="H66" i="73"/>
  <c r="O66" i="73" s="1"/>
  <c r="H58" i="73"/>
  <c r="O58" i="73" s="1"/>
  <c r="H50" i="73"/>
  <c r="O50" i="73" s="1"/>
  <c r="H42" i="73"/>
  <c r="O42" i="73" s="1"/>
  <c r="H34" i="73"/>
  <c r="O34" i="73" s="1"/>
  <c r="H26" i="73"/>
  <c r="O26" i="73" s="1"/>
  <c r="H18" i="73"/>
  <c r="O18" i="73" s="1"/>
  <c r="H10" i="73"/>
  <c r="O10" i="73" s="1"/>
  <c r="H119" i="73"/>
  <c r="O119" i="73" s="1"/>
  <c r="H79" i="73"/>
  <c r="O79" i="73" s="1"/>
  <c r="H159" i="73"/>
  <c r="O159" i="73" s="1"/>
  <c r="H15" i="67"/>
  <c r="A2" i="68"/>
  <c r="E24" i="69"/>
  <c r="P18" i="73" l="1"/>
  <c r="U18" i="73" s="1"/>
  <c r="Q18" i="73"/>
  <c r="S18" i="73"/>
  <c r="T18" i="73"/>
  <c r="R18" i="73"/>
  <c r="P104" i="73"/>
  <c r="U104" i="73" s="1"/>
  <c r="Q104" i="73"/>
  <c r="P98" i="73"/>
  <c r="S98" i="73" s="1"/>
  <c r="Q98" i="73"/>
  <c r="P47" i="73"/>
  <c r="R47" i="73" s="1"/>
  <c r="Q47" i="73"/>
  <c r="P61" i="73"/>
  <c r="R61" i="73" s="1"/>
  <c r="Q61" i="73"/>
  <c r="P125" i="73"/>
  <c r="U125" i="73" s="1"/>
  <c r="Q125" i="73"/>
  <c r="P24" i="73"/>
  <c r="U24" i="73" s="1"/>
  <c r="Q24" i="73"/>
  <c r="P88" i="73"/>
  <c r="U88" i="73" s="1"/>
  <c r="Q88" i="73"/>
  <c r="P152" i="73"/>
  <c r="S152" i="73" s="1"/>
  <c r="Q152" i="73"/>
  <c r="P59" i="73"/>
  <c r="S59" i="73" s="1"/>
  <c r="Q59" i="73"/>
  <c r="P123" i="73"/>
  <c r="T123" i="73" s="1"/>
  <c r="Q123" i="73"/>
  <c r="P14" i="73"/>
  <c r="S14" i="73" s="1"/>
  <c r="Q14" i="73"/>
  <c r="P78" i="73"/>
  <c r="T78" i="73" s="1"/>
  <c r="Q78" i="73"/>
  <c r="P142" i="73"/>
  <c r="T142" i="73" s="1"/>
  <c r="Q142" i="73"/>
  <c r="P111" i="73"/>
  <c r="R111" i="73" s="1"/>
  <c r="Q111" i="73"/>
  <c r="P73" i="73"/>
  <c r="U73" i="73" s="1"/>
  <c r="Q73" i="73"/>
  <c r="P137" i="73"/>
  <c r="T137" i="73" s="1"/>
  <c r="Q137" i="73"/>
  <c r="P36" i="73"/>
  <c r="T36" i="73" s="1"/>
  <c r="Q36" i="73"/>
  <c r="P100" i="73"/>
  <c r="R100" i="73" s="1"/>
  <c r="Q100" i="73"/>
  <c r="P114" i="73"/>
  <c r="T114" i="73" s="1"/>
  <c r="Q114" i="73"/>
  <c r="P11" i="73"/>
  <c r="T11" i="73" s="1"/>
  <c r="Q11" i="73"/>
  <c r="P89" i="73"/>
  <c r="S89" i="73" s="1"/>
  <c r="Q89" i="73"/>
  <c r="P58" i="73"/>
  <c r="R58" i="73" s="1"/>
  <c r="Q58" i="73"/>
  <c r="P34" i="73"/>
  <c r="T34" i="73" s="1"/>
  <c r="Q34" i="73"/>
  <c r="Q15" i="67"/>
  <c r="I15" i="67"/>
  <c r="R15" i="67" s="1"/>
  <c r="P42" i="73"/>
  <c r="U42" i="73" s="1"/>
  <c r="Q42" i="73"/>
  <c r="P106" i="73"/>
  <c r="S106" i="73" s="1"/>
  <c r="Q106" i="73"/>
  <c r="P143" i="73"/>
  <c r="R143" i="73" s="1"/>
  <c r="Q143" i="73"/>
  <c r="P69" i="73"/>
  <c r="U69" i="73" s="1"/>
  <c r="Q69" i="73"/>
  <c r="P133" i="73"/>
  <c r="T133" i="73" s="1"/>
  <c r="Q133" i="73"/>
  <c r="P32" i="73"/>
  <c r="R32" i="73" s="1"/>
  <c r="Q32" i="73"/>
  <c r="P96" i="73"/>
  <c r="T96" i="73" s="1"/>
  <c r="Q96" i="73"/>
  <c r="P127" i="73"/>
  <c r="S127" i="73" s="1"/>
  <c r="Q127" i="73"/>
  <c r="P67" i="73"/>
  <c r="R67" i="73" s="1"/>
  <c r="Q67" i="73"/>
  <c r="P131" i="73"/>
  <c r="S131" i="73" s="1"/>
  <c r="Q131" i="73"/>
  <c r="P22" i="73"/>
  <c r="T22" i="73" s="1"/>
  <c r="Q22" i="73"/>
  <c r="P86" i="73"/>
  <c r="T86" i="73" s="1"/>
  <c r="Q86" i="73"/>
  <c r="P150" i="73"/>
  <c r="S150" i="73" s="1"/>
  <c r="Q150" i="73"/>
  <c r="P17" i="73"/>
  <c r="R17" i="73" s="1"/>
  <c r="Q17" i="73"/>
  <c r="P81" i="73"/>
  <c r="R81" i="73" s="1"/>
  <c r="Q81" i="73"/>
  <c r="P145" i="73"/>
  <c r="U145" i="73" s="1"/>
  <c r="Q145" i="73"/>
  <c r="P44" i="73"/>
  <c r="S44" i="73" s="1"/>
  <c r="Q44" i="73"/>
  <c r="P108" i="73"/>
  <c r="U108" i="73" s="1"/>
  <c r="Q108" i="73"/>
  <c r="P77" i="73"/>
  <c r="S77" i="73" s="1"/>
  <c r="Q77" i="73"/>
  <c r="P139" i="73"/>
  <c r="T139" i="73" s="1"/>
  <c r="Q139" i="73"/>
  <c r="P158" i="73"/>
  <c r="U158" i="73" s="1"/>
  <c r="Q158" i="73"/>
  <c r="P79" i="73"/>
  <c r="S79" i="73" s="1"/>
  <c r="Q79" i="73"/>
  <c r="P48" i="73"/>
  <c r="S48" i="73" s="1"/>
  <c r="Q48" i="73"/>
  <c r="P147" i="73"/>
  <c r="T147" i="73" s="1"/>
  <c r="Q147" i="73"/>
  <c r="P38" i="73"/>
  <c r="R38" i="73" s="1"/>
  <c r="Q38" i="73"/>
  <c r="P102" i="73"/>
  <c r="S102" i="73" s="1"/>
  <c r="Q102" i="73"/>
  <c r="P15" i="73"/>
  <c r="T15" i="73" s="1"/>
  <c r="Q15" i="73"/>
  <c r="P33" i="73"/>
  <c r="T33" i="73" s="1"/>
  <c r="Q33" i="73"/>
  <c r="P97" i="73"/>
  <c r="T97" i="73" s="1"/>
  <c r="Q97" i="73"/>
  <c r="P31" i="73"/>
  <c r="T31" i="73" s="1"/>
  <c r="Q31" i="73"/>
  <c r="P60" i="73"/>
  <c r="U60" i="73" s="1"/>
  <c r="Q60" i="73"/>
  <c r="P124" i="73"/>
  <c r="T124" i="73" s="1"/>
  <c r="Q124" i="73"/>
  <c r="P116" i="73"/>
  <c r="S116" i="73" s="1"/>
  <c r="Q116" i="73"/>
  <c r="P149" i="73"/>
  <c r="U149" i="73" s="1"/>
  <c r="Q149" i="73"/>
  <c r="P19" i="73"/>
  <c r="T19" i="73" s="1"/>
  <c r="Q19" i="73"/>
  <c r="P119" i="73"/>
  <c r="U119" i="73" s="1"/>
  <c r="Q119" i="73"/>
  <c r="P66" i="73"/>
  <c r="R66" i="73" s="1"/>
  <c r="Q66" i="73"/>
  <c r="P130" i="73"/>
  <c r="T130" i="73" s="1"/>
  <c r="Q130" i="73"/>
  <c r="P29" i="73"/>
  <c r="U29" i="73" s="1"/>
  <c r="Q29" i="73"/>
  <c r="P93" i="73"/>
  <c r="U93" i="73" s="1"/>
  <c r="Q93" i="73"/>
  <c r="P157" i="73"/>
  <c r="T157" i="73" s="1"/>
  <c r="Q157" i="73"/>
  <c r="P56" i="73"/>
  <c r="U56" i="73" s="1"/>
  <c r="Q56" i="73"/>
  <c r="P120" i="73"/>
  <c r="T120" i="73" s="1"/>
  <c r="Q120" i="73"/>
  <c r="P27" i="73"/>
  <c r="R27" i="73" s="1"/>
  <c r="Q27" i="73"/>
  <c r="P91" i="73"/>
  <c r="R91" i="73" s="1"/>
  <c r="Q91" i="73"/>
  <c r="P155" i="73"/>
  <c r="T155" i="73" s="1"/>
  <c r="Q155" i="73"/>
  <c r="P46" i="73"/>
  <c r="S46" i="73" s="1"/>
  <c r="Q46" i="73"/>
  <c r="P110" i="73"/>
  <c r="T110" i="73" s="1"/>
  <c r="Q110" i="73"/>
  <c r="P23" i="73"/>
  <c r="R23" i="73" s="1"/>
  <c r="Q23" i="73"/>
  <c r="P41" i="73"/>
  <c r="U41" i="73" s="1"/>
  <c r="Q41" i="73"/>
  <c r="P105" i="73"/>
  <c r="U105" i="73" s="1"/>
  <c r="Q105" i="73"/>
  <c r="P87" i="73"/>
  <c r="R87" i="73" s="1"/>
  <c r="Q87" i="73"/>
  <c r="P68" i="73"/>
  <c r="R68" i="73" s="1"/>
  <c r="Q68" i="73"/>
  <c r="P132" i="73"/>
  <c r="T132" i="73" s="1"/>
  <c r="Q132" i="73"/>
  <c r="P50" i="73"/>
  <c r="S50" i="73" s="1"/>
  <c r="Q50" i="73"/>
  <c r="P40" i="73"/>
  <c r="T40" i="73" s="1"/>
  <c r="Q40" i="73"/>
  <c r="P94" i="73"/>
  <c r="T94" i="73" s="1"/>
  <c r="Q94" i="73"/>
  <c r="P52" i="73"/>
  <c r="U52" i="73" s="1"/>
  <c r="Q52" i="73"/>
  <c r="P85" i="73"/>
  <c r="U85" i="73" s="1"/>
  <c r="Q85" i="73"/>
  <c r="P10" i="73"/>
  <c r="S10" i="73" s="1"/>
  <c r="Q10" i="73"/>
  <c r="P74" i="73"/>
  <c r="R74" i="73" s="1"/>
  <c r="Q74" i="73"/>
  <c r="P138" i="73"/>
  <c r="S138" i="73" s="1"/>
  <c r="Q138" i="73"/>
  <c r="P37" i="73"/>
  <c r="S37" i="73" s="1"/>
  <c r="Q37" i="73"/>
  <c r="P101" i="73"/>
  <c r="U101" i="73" s="1"/>
  <c r="Q101" i="73"/>
  <c r="P71" i="73"/>
  <c r="T71" i="73" s="1"/>
  <c r="Q71" i="73"/>
  <c r="P64" i="73"/>
  <c r="T64" i="73" s="1"/>
  <c r="Q64" i="73"/>
  <c r="P128" i="73"/>
  <c r="U128" i="73" s="1"/>
  <c r="Q128" i="73"/>
  <c r="P35" i="73"/>
  <c r="S35" i="73" s="1"/>
  <c r="Q35" i="73"/>
  <c r="P99" i="73"/>
  <c r="R99" i="73" s="1"/>
  <c r="Q99" i="73"/>
  <c r="P39" i="73"/>
  <c r="T39" i="73" s="1"/>
  <c r="Q39" i="73"/>
  <c r="P54" i="73"/>
  <c r="S54" i="73" s="1"/>
  <c r="Q54" i="73"/>
  <c r="P118" i="73"/>
  <c r="U118" i="73" s="1"/>
  <c r="Q118" i="73"/>
  <c r="P63" i="73"/>
  <c r="U63" i="73" s="1"/>
  <c r="Q63" i="73"/>
  <c r="P49" i="73"/>
  <c r="R49" i="73" s="1"/>
  <c r="Q49" i="73"/>
  <c r="P113" i="73"/>
  <c r="U113" i="73" s="1"/>
  <c r="Q113" i="73"/>
  <c r="P12" i="73"/>
  <c r="T12" i="73" s="1"/>
  <c r="Q12" i="73"/>
  <c r="P76" i="73"/>
  <c r="S76" i="73" s="1"/>
  <c r="Q76" i="73"/>
  <c r="P140" i="73"/>
  <c r="T140" i="73" s="1"/>
  <c r="Q140" i="73"/>
  <c r="P13" i="73"/>
  <c r="T13" i="73" s="1"/>
  <c r="Q13" i="73"/>
  <c r="P75" i="73"/>
  <c r="R75" i="73" s="1"/>
  <c r="Q75" i="73"/>
  <c r="P25" i="73"/>
  <c r="R25" i="73" s="1"/>
  <c r="Q25" i="73"/>
  <c r="P122" i="73"/>
  <c r="R122" i="73" s="1"/>
  <c r="Q122" i="73"/>
  <c r="P112" i="73"/>
  <c r="R112" i="73" s="1"/>
  <c r="Q112" i="73"/>
  <c r="P82" i="73"/>
  <c r="R82" i="73" s="1"/>
  <c r="Q82" i="73"/>
  <c r="P146" i="73"/>
  <c r="S146" i="73" s="1"/>
  <c r="Q146" i="73"/>
  <c r="P45" i="73"/>
  <c r="U45" i="73" s="1"/>
  <c r="Q45" i="73"/>
  <c r="P109" i="73"/>
  <c r="T109" i="73" s="1"/>
  <c r="Q109" i="73"/>
  <c r="P151" i="73"/>
  <c r="R151" i="73" s="1"/>
  <c r="Q151" i="73"/>
  <c r="P72" i="73"/>
  <c r="S72" i="73" s="1"/>
  <c r="Q72" i="73"/>
  <c r="P136" i="73"/>
  <c r="S136" i="73" s="1"/>
  <c r="Q136" i="73"/>
  <c r="P43" i="73"/>
  <c r="S43" i="73" s="1"/>
  <c r="Q43" i="73"/>
  <c r="P107" i="73"/>
  <c r="R107" i="73" s="1"/>
  <c r="Q107" i="73"/>
  <c r="P55" i="73"/>
  <c r="T55" i="73" s="1"/>
  <c r="Q55" i="73"/>
  <c r="P62" i="73"/>
  <c r="R62" i="73" s="1"/>
  <c r="Q62" i="73"/>
  <c r="P126" i="73"/>
  <c r="S126" i="73" s="1"/>
  <c r="Q126" i="73"/>
  <c r="P95" i="73"/>
  <c r="S95" i="73" s="1"/>
  <c r="Q95" i="73"/>
  <c r="P57" i="73"/>
  <c r="U57" i="73" s="1"/>
  <c r="Q57" i="73"/>
  <c r="P121" i="73"/>
  <c r="U121" i="73" s="1"/>
  <c r="Q121" i="73"/>
  <c r="P20" i="73"/>
  <c r="U20" i="73" s="1"/>
  <c r="Q20" i="73"/>
  <c r="P84" i="73"/>
  <c r="R84" i="73" s="1"/>
  <c r="Q84" i="73"/>
  <c r="P148" i="73"/>
  <c r="U148" i="73" s="1"/>
  <c r="Q148" i="73"/>
  <c r="P159" i="73"/>
  <c r="S159" i="73" s="1"/>
  <c r="Q159" i="73"/>
  <c r="P141" i="73"/>
  <c r="R141" i="73" s="1"/>
  <c r="Q141" i="73"/>
  <c r="P30" i="73"/>
  <c r="T30" i="73" s="1"/>
  <c r="Q30" i="73"/>
  <c r="P153" i="73"/>
  <c r="U153" i="73" s="1"/>
  <c r="Q153" i="73"/>
  <c r="P21" i="73"/>
  <c r="S21" i="73" s="1"/>
  <c r="Q21" i="73"/>
  <c r="P83" i="73"/>
  <c r="T83" i="73" s="1"/>
  <c r="Q83" i="73"/>
  <c r="P26" i="73"/>
  <c r="R26" i="73" s="1"/>
  <c r="Q26" i="73"/>
  <c r="P90" i="73"/>
  <c r="S90" i="73" s="1"/>
  <c r="Q90" i="73"/>
  <c r="P154" i="73"/>
  <c r="S154" i="73" s="1"/>
  <c r="Q154" i="73"/>
  <c r="P53" i="73"/>
  <c r="T53" i="73" s="1"/>
  <c r="Q53" i="73"/>
  <c r="P117" i="73"/>
  <c r="U117" i="73" s="1"/>
  <c r="Q117" i="73"/>
  <c r="P16" i="73"/>
  <c r="U16" i="73" s="1"/>
  <c r="Q16" i="73"/>
  <c r="P80" i="73"/>
  <c r="T80" i="73" s="1"/>
  <c r="Q80" i="73"/>
  <c r="P144" i="73"/>
  <c r="T144" i="73" s="1"/>
  <c r="Q144" i="73"/>
  <c r="P51" i="73"/>
  <c r="R51" i="73" s="1"/>
  <c r="Q51" i="73"/>
  <c r="P115" i="73"/>
  <c r="S115" i="73" s="1"/>
  <c r="Q115" i="73"/>
  <c r="P135" i="73"/>
  <c r="S135" i="73" s="1"/>
  <c r="Q135" i="73"/>
  <c r="P70" i="73"/>
  <c r="S70" i="73" s="1"/>
  <c r="Q70" i="73"/>
  <c r="P134" i="73"/>
  <c r="S134" i="73" s="1"/>
  <c r="Q134" i="73"/>
  <c r="P103" i="73"/>
  <c r="T103" i="73" s="1"/>
  <c r="Q103" i="73"/>
  <c r="P65" i="73"/>
  <c r="U65" i="73" s="1"/>
  <c r="Q65" i="73"/>
  <c r="P129" i="73"/>
  <c r="T129" i="73" s="1"/>
  <c r="Q129" i="73"/>
  <c r="P28" i="73"/>
  <c r="U28" i="73" s="1"/>
  <c r="Q28" i="73"/>
  <c r="P92" i="73"/>
  <c r="R92" i="73" s="1"/>
  <c r="Q92" i="73"/>
  <c r="P156" i="73"/>
  <c r="T156" i="73" s="1"/>
  <c r="Q156" i="73"/>
  <c r="T15" i="67" l="1"/>
  <c r="U15" i="67"/>
  <c r="S15" i="67"/>
  <c r="T68" i="73"/>
  <c r="U47" i="73"/>
  <c r="U154" i="73"/>
  <c r="T57" i="73"/>
  <c r="S57" i="73"/>
  <c r="R57" i="73"/>
  <c r="U62" i="73"/>
  <c r="U141" i="73"/>
  <c r="R37" i="73"/>
  <c r="S22" i="73"/>
  <c r="S68" i="73"/>
  <c r="R22" i="73"/>
  <c r="U127" i="73"/>
  <c r="U80" i="73"/>
  <c r="U68" i="73"/>
  <c r="U22" i="73"/>
  <c r="R127" i="73"/>
  <c r="T16" i="73"/>
  <c r="T154" i="73"/>
  <c r="S151" i="73"/>
  <c r="R80" i="73"/>
  <c r="S45" i="73"/>
  <c r="T35" i="73"/>
  <c r="R71" i="73"/>
  <c r="R50" i="73"/>
  <c r="T54" i="73"/>
  <c r="U35" i="73"/>
  <c r="S71" i="73"/>
  <c r="T138" i="73"/>
  <c r="T145" i="73"/>
  <c r="R120" i="73"/>
  <c r="S145" i="73"/>
  <c r="T84" i="73"/>
  <c r="R145" i="73"/>
  <c r="R43" i="73"/>
  <c r="T43" i="73"/>
  <c r="S140" i="73"/>
  <c r="U102" i="73"/>
  <c r="S55" i="73"/>
  <c r="U43" i="73"/>
  <c r="R140" i="73"/>
  <c r="S157" i="73"/>
  <c r="R102" i="73"/>
  <c r="S86" i="73"/>
  <c r="U143" i="73"/>
  <c r="S80" i="73"/>
  <c r="R55" i="73"/>
  <c r="R132" i="73"/>
  <c r="U84" i="73"/>
  <c r="U55" i="73"/>
  <c r="T52" i="73"/>
  <c r="S155" i="73"/>
  <c r="S97" i="73"/>
  <c r="U111" i="73"/>
  <c r="S84" i="73"/>
  <c r="R52" i="73"/>
  <c r="R155" i="73"/>
  <c r="U97" i="73"/>
  <c r="S28" i="73"/>
  <c r="U90" i="73"/>
  <c r="U75" i="73"/>
  <c r="S52" i="73"/>
  <c r="U155" i="73"/>
  <c r="U116" i="73"/>
  <c r="T60" i="73"/>
  <c r="R97" i="73"/>
  <c r="U150" i="73"/>
  <c r="U133" i="73"/>
  <c r="T106" i="73"/>
  <c r="U11" i="73"/>
  <c r="R134" i="73"/>
  <c r="U19" i="73"/>
  <c r="R116" i="73"/>
  <c r="T134" i="73"/>
  <c r="S19" i="73"/>
  <c r="T116" i="73"/>
  <c r="T102" i="73"/>
  <c r="U78" i="73"/>
  <c r="S156" i="73"/>
  <c r="U134" i="73"/>
  <c r="U26" i="73"/>
  <c r="R19" i="73"/>
  <c r="U31" i="73"/>
  <c r="R33" i="73"/>
  <c r="R86" i="73"/>
  <c r="S78" i="73"/>
  <c r="R45" i="73"/>
  <c r="S12" i="73"/>
  <c r="R133" i="73"/>
  <c r="R73" i="73"/>
  <c r="R125" i="73"/>
  <c r="S47" i="73"/>
  <c r="R129" i="73"/>
  <c r="R115" i="73"/>
  <c r="R83" i="73"/>
  <c r="S62" i="73"/>
  <c r="T45" i="73"/>
  <c r="U12" i="73"/>
  <c r="S23" i="73"/>
  <c r="S133" i="73"/>
  <c r="T73" i="73"/>
  <c r="S125" i="73"/>
  <c r="T47" i="73"/>
  <c r="T24" i="73"/>
  <c r="T92" i="73"/>
  <c r="U53" i="73"/>
  <c r="R90" i="73"/>
  <c r="T62" i="73"/>
  <c r="T107" i="73"/>
  <c r="R109" i="73"/>
  <c r="R101" i="73"/>
  <c r="U132" i="73"/>
  <c r="T93" i="73"/>
  <c r="S24" i="73"/>
  <c r="T21" i="73"/>
  <c r="S141" i="73"/>
  <c r="U109" i="73"/>
  <c r="R113" i="73"/>
  <c r="U99" i="73"/>
  <c r="S101" i="73"/>
  <c r="U40" i="73"/>
  <c r="S93" i="73"/>
  <c r="U77" i="73"/>
  <c r="T17" i="73"/>
  <c r="S69" i="73"/>
  <c r="T111" i="73"/>
  <c r="R24" i="73"/>
  <c r="U61" i="73"/>
  <c r="S16" i="73"/>
  <c r="U21" i="73"/>
  <c r="T141" i="73"/>
  <c r="R72" i="73"/>
  <c r="R13" i="73"/>
  <c r="T76" i="73"/>
  <c r="T113" i="73"/>
  <c r="U74" i="73"/>
  <c r="S119" i="73"/>
  <c r="T149" i="73"/>
  <c r="T79" i="73"/>
  <c r="T77" i="73"/>
  <c r="R69" i="73"/>
  <c r="S137" i="73"/>
  <c r="U152" i="73"/>
  <c r="U13" i="73"/>
  <c r="S113" i="73"/>
  <c r="T74" i="73"/>
  <c r="T46" i="73"/>
  <c r="S91" i="73"/>
  <c r="S15" i="73"/>
  <c r="T38" i="73"/>
  <c r="R77" i="73"/>
  <c r="U114" i="73"/>
  <c r="R14" i="73"/>
  <c r="S103" i="73"/>
  <c r="T90" i="73"/>
  <c r="S83" i="73"/>
  <c r="R153" i="73"/>
  <c r="U136" i="73"/>
  <c r="T122" i="73"/>
  <c r="U54" i="73"/>
  <c r="T128" i="73"/>
  <c r="U138" i="73"/>
  <c r="T23" i="73"/>
  <c r="R46" i="73"/>
  <c r="AB46" i="68" s="1"/>
  <c r="Y46" i="68" s="1"/>
  <c r="U120" i="73"/>
  <c r="S29" i="73"/>
  <c r="R119" i="73"/>
  <c r="R147" i="73"/>
  <c r="R79" i="73"/>
  <c r="S81" i="73"/>
  <c r="T127" i="73"/>
  <c r="R106" i="73"/>
  <c r="S114" i="73"/>
  <c r="T88" i="73"/>
  <c r="S118" i="73"/>
  <c r="U94" i="73"/>
  <c r="R41" i="73"/>
  <c r="R124" i="73"/>
  <c r="R34" i="73"/>
  <c r="R123" i="73"/>
  <c r="S30" i="73"/>
  <c r="S25" i="73"/>
  <c r="T118" i="73"/>
  <c r="S94" i="73"/>
  <c r="S41" i="73"/>
  <c r="S124" i="73"/>
  <c r="R48" i="73"/>
  <c r="U34" i="73"/>
  <c r="S11" i="73"/>
  <c r="S111" i="73"/>
  <c r="R78" i="73"/>
  <c r="U123" i="73"/>
  <c r="T152" i="73"/>
  <c r="T28" i="73"/>
  <c r="S65" i="73"/>
  <c r="T115" i="73"/>
  <c r="R30" i="73"/>
  <c r="U112" i="73"/>
  <c r="T25" i="73"/>
  <c r="R118" i="73"/>
  <c r="S39" i="73"/>
  <c r="S74" i="73"/>
  <c r="R94" i="73"/>
  <c r="T41" i="73"/>
  <c r="U110" i="73"/>
  <c r="S27" i="73"/>
  <c r="T56" i="73"/>
  <c r="U124" i="73"/>
  <c r="U48" i="73"/>
  <c r="S34" i="73"/>
  <c r="R11" i="73"/>
  <c r="AB11" i="68" s="1"/>
  <c r="Y11" i="68" s="1"/>
  <c r="U100" i="73"/>
  <c r="S123" i="73"/>
  <c r="R28" i="73"/>
  <c r="U115" i="73"/>
  <c r="R117" i="73"/>
  <c r="T136" i="73"/>
  <c r="R128" i="73"/>
  <c r="T29" i="73"/>
  <c r="T81" i="73"/>
  <c r="U106" i="73"/>
  <c r="R88" i="73"/>
  <c r="R103" i="73"/>
  <c r="R136" i="73"/>
  <c r="U122" i="73"/>
  <c r="R54" i="73"/>
  <c r="S128" i="73"/>
  <c r="U23" i="73"/>
  <c r="U46" i="73"/>
  <c r="S120" i="73"/>
  <c r="R29" i="73"/>
  <c r="T119" i="73"/>
  <c r="U79" i="73"/>
  <c r="U81" i="73"/>
  <c r="T69" i="73"/>
  <c r="S36" i="73"/>
  <c r="S73" i="73"/>
  <c r="T14" i="73"/>
  <c r="R59" i="73"/>
  <c r="S88" i="73"/>
  <c r="S92" i="73"/>
  <c r="T65" i="73"/>
  <c r="R70" i="73"/>
  <c r="U51" i="73"/>
  <c r="R16" i="73"/>
  <c r="R53" i="73"/>
  <c r="S26" i="73"/>
  <c r="S153" i="73"/>
  <c r="R159" i="73"/>
  <c r="R20" i="73"/>
  <c r="T95" i="73"/>
  <c r="T151" i="73"/>
  <c r="U146" i="73"/>
  <c r="S112" i="73"/>
  <c r="S75" i="73"/>
  <c r="R76" i="73"/>
  <c r="T49" i="73"/>
  <c r="T99" i="73"/>
  <c r="S64" i="73"/>
  <c r="U37" i="73"/>
  <c r="T10" i="73"/>
  <c r="U50" i="73"/>
  <c r="S87" i="73"/>
  <c r="T27" i="73"/>
  <c r="U157" i="73"/>
  <c r="R130" i="73"/>
  <c r="R31" i="73"/>
  <c r="R15" i="73"/>
  <c r="U147" i="73"/>
  <c r="R158" i="73"/>
  <c r="R108" i="73"/>
  <c r="T150" i="73"/>
  <c r="U131" i="73"/>
  <c r="R96" i="73"/>
  <c r="S42" i="73"/>
  <c r="U58" i="73"/>
  <c r="U36" i="73"/>
  <c r="T59" i="73"/>
  <c r="T98" i="73"/>
  <c r="U70" i="73"/>
  <c r="T51" i="73"/>
  <c r="T26" i="73"/>
  <c r="U92" i="73"/>
  <c r="R65" i="73"/>
  <c r="T70" i="73"/>
  <c r="S51" i="73"/>
  <c r="S53" i="73"/>
  <c r="T153" i="73"/>
  <c r="T159" i="73"/>
  <c r="T20" i="73"/>
  <c r="R95" i="73"/>
  <c r="U151" i="73"/>
  <c r="T146" i="73"/>
  <c r="T112" i="73"/>
  <c r="T75" i="73"/>
  <c r="U76" i="73"/>
  <c r="S49" i="73"/>
  <c r="S99" i="73"/>
  <c r="U64" i="73"/>
  <c r="T37" i="73"/>
  <c r="AB37" i="68" s="1"/>
  <c r="Y37" i="68" s="1"/>
  <c r="U10" i="73"/>
  <c r="T50" i="73"/>
  <c r="T87" i="73"/>
  <c r="U27" i="73"/>
  <c r="R157" i="73"/>
  <c r="S130" i="73"/>
  <c r="S31" i="73"/>
  <c r="U15" i="73"/>
  <c r="S147" i="73"/>
  <c r="T158" i="73"/>
  <c r="S108" i="73"/>
  <c r="R150" i="73"/>
  <c r="R131" i="73"/>
  <c r="S96" i="73"/>
  <c r="T42" i="73"/>
  <c r="T58" i="73"/>
  <c r="R36" i="73"/>
  <c r="U59" i="73"/>
  <c r="R98" i="73"/>
  <c r="U156" i="73"/>
  <c r="U129" i="73"/>
  <c r="R135" i="73"/>
  <c r="S144" i="73"/>
  <c r="T117" i="73"/>
  <c r="R21" i="73"/>
  <c r="T148" i="73"/>
  <c r="R121" i="73"/>
  <c r="T126" i="73"/>
  <c r="S107" i="73"/>
  <c r="U72" i="73"/>
  <c r="U82" i="73"/>
  <c r="U25" i="73"/>
  <c r="U140" i="73"/>
  <c r="S63" i="73"/>
  <c r="R39" i="73"/>
  <c r="U71" i="73"/>
  <c r="T101" i="73"/>
  <c r="R85" i="73"/>
  <c r="S40" i="73"/>
  <c r="S105" i="73"/>
  <c r="S110" i="73"/>
  <c r="T91" i="73"/>
  <c r="S56" i="73"/>
  <c r="T66" i="73"/>
  <c r="S149" i="73"/>
  <c r="S60" i="73"/>
  <c r="U33" i="73"/>
  <c r="S38" i="73"/>
  <c r="AB38" i="68" s="1"/>
  <c r="Y38" i="68" s="1"/>
  <c r="U139" i="73"/>
  <c r="U44" i="73"/>
  <c r="S17" i="73"/>
  <c r="AB17" i="68" s="1"/>
  <c r="Y17" i="68" s="1"/>
  <c r="S67" i="73"/>
  <c r="S32" i="73"/>
  <c r="S143" i="73"/>
  <c r="R89" i="73"/>
  <c r="S100" i="73"/>
  <c r="R142" i="73"/>
  <c r="S61" i="73"/>
  <c r="T104" i="73"/>
  <c r="R156" i="73"/>
  <c r="S129" i="73"/>
  <c r="U103" i="73"/>
  <c r="T135" i="73"/>
  <c r="U144" i="73"/>
  <c r="S117" i="73"/>
  <c r="R154" i="73"/>
  <c r="U83" i="73"/>
  <c r="U30" i="73"/>
  <c r="S148" i="73"/>
  <c r="S121" i="73"/>
  <c r="R126" i="73"/>
  <c r="U107" i="73"/>
  <c r="T72" i="73"/>
  <c r="S109" i="73"/>
  <c r="T82" i="73"/>
  <c r="S122" i="73"/>
  <c r="S13" i="73"/>
  <c r="R12" i="73"/>
  <c r="T63" i="73"/>
  <c r="U39" i="73"/>
  <c r="R35" i="73"/>
  <c r="R138" i="73"/>
  <c r="S85" i="73"/>
  <c r="R40" i="73"/>
  <c r="S132" i="73"/>
  <c r="R105" i="73"/>
  <c r="R110" i="73"/>
  <c r="U91" i="73"/>
  <c r="R56" i="73"/>
  <c r="R93" i="73"/>
  <c r="U66" i="73"/>
  <c r="R149" i="73"/>
  <c r="R60" i="73"/>
  <c r="S33" i="73"/>
  <c r="U38" i="73"/>
  <c r="T48" i="73"/>
  <c r="S139" i="73"/>
  <c r="R44" i="73"/>
  <c r="U17" i="73"/>
  <c r="U86" i="73"/>
  <c r="U67" i="73"/>
  <c r="T32" i="73"/>
  <c r="T143" i="73"/>
  <c r="U89" i="73"/>
  <c r="T100" i="73"/>
  <c r="R137" i="73"/>
  <c r="U142" i="73"/>
  <c r="R152" i="73"/>
  <c r="T61" i="73"/>
  <c r="R104" i="73"/>
  <c r="U135" i="73"/>
  <c r="R144" i="73"/>
  <c r="R148" i="73"/>
  <c r="T121" i="73"/>
  <c r="U126" i="73"/>
  <c r="S82" i="73"/>
  <c r="R63" i="73"/>
  <c r="T85" i="73"/>
  <c r="T105" i="73"/>
  <c r="S66" i="73"/>
  <c r="R139" i="73"/>
  <c r="T108" i="73"/>
  <c r="T44" i="73"/>
  <c r="T67" i="73"/>
  <c r="U32" i="73"/>
  <c r="S58" i="73"/>
  <c r="T89" i="73"/>
  <c r="R114" i="73"/>
  <c r="U137" i="73"/>
  <c r="S142" i="73"/>
  <c r="U14" i="73"/>
  <c r="T125" i="73"/>
  <c r="U98" i="73"/>
  <c r="S104" i="73"/>
  <c r="U159" i="73"/>
  <c r="S20" i="73"/>
  <c r="U95" i="73"/>
  <c r="R146" i="73"/>
  <c r="U49" i="73"/>
  <c r="R64" i="73"/>
  <c r="R10" i="73"/>
  <c r="U87" i="73"/>
  <c r="U130" i="73"/>
  <c r="S158" i="73"/>
  <c r="T131" i="73"/>
  <c r="U96" i="73"/>
  <c r="R42" i="73"/>
  <c r="V15" i="67"/>
  <c r="AB35" i="68" l="1"/>
  <c r="Y35" i="68" s="1"/>
  <c r="Z35" i="68" s="1"/>
  <c r="AC35" i="68" s="1"/>
  <c r="AB15" i="68"/>
  <c r="Y15" i="68" s="1"/>
  <c r="Z15" i="68" s="1"/>
  <c r="AC15" i="68" s="1"/>
  <c r="AB47" i="68"/>
  <c r="Y47" i="68" s="1"/>
  <c r="Z47" i="68" s="1"/>
  <c r="AC47" i="68" s="1"/>
  <c r="AB33" i="68"/>
  <c r="Y33" i="68" s="1"/>
  <c r="Z33" i="68" s="1"/>
  <c r="AC33" i="68" s="1"/>
  <c r="AB22" i="68"/>
  <c r="Y22" i="68" s="1"/>
  <c r="Z22" i="68" s="1"/>
  <c r="AC22" i="68" s="1"/>
  <c r="AB12" i="68"/>
  <c r="Y12" i="68" s="1"/>
  <c r="Z12" i="68" s="1"/>
  <c r="AC12" i="68" s="1"/>
  <c r="AB19" i="68"/>
  <c r="Y19" i="68" s="1"/>
  <c r="Z19" i="68" s="1"/>
  <c r="AC19" i="68" s="1"/>
  <c r="AB31" i="68"/>
  <c r="Y31" i="68" s="1"/>
  <c r="Z31" i="68" s="1"/>
  <c r="AC31" i="68" s="1"/>
  <c r="AB48" i="68"/>
  <c r="Y48" i="68" s="1"/>
  <c r="Z48" i="68" s="1"/>
  <c r="AC48" i="68" s="1"/>
  <c r="AB34" i="68"/>
  <c r="Y34" i="68" s="1"/>
  <c r="Z34" i="68" s="1"/>
  <c r="AC34" i="68" s="1"/>
  <c r="AB23" i="68"/>
  <c r="Y23" i="68" s="1"/>
  <c r="Z23" i="68" s="1"/>
  <c r="AC23" i="68" s="1"/>
  <c r="AB43" i="68"/>
  <c r="Y43" i="68" s="1"/>
  <c r="W43" i="68" s="1"/>
  <c r="AB20" i="68"/>
  <c r="Y20" i="68" s="1"/>
  <c r="Z20" i="68" s="1"/>
  <c r="AC20" i="68" s="1"/>
  <c r="AB32" i="68"/>
  <c r="Y32" i="68" s="1"/>
  <c r="Z32" i="68" s="1"/>
  <c r="AC32" i="68" s="1"/>
  <c r="AB49" i="68"/>
  <c r="Y49" i="68" s="1"/>
  <c r="Z49" i="68" s="1"/>
  <c r="AC49" i="68" s="1"/>
  <c r="AB41" i="68"/>
  <c r="Y41" i="68" s="1"/>
  <c r="Z41" i="68" s="1"/>
  <c r="AC41" i="68" s="1"/>
  <c r="AB14" i="68"/>
  <c r="Y14" i="68" s="1"/>
  <c r="Z14" i="68" s="1"/>
  <c r="AC14" i="68" s="1"/>
  <c r="AB40" i="68"/>
  <c r="Y40" i="68" s="1"/>
  <c r="Z40" i="68" s="1"/>
  <c r="AC40" i="68" s="1"/>
  <c r="AB42" i="68"/>
  <c r="Y42" i="68" s="1"/>
  <c r="Z42" i="68" s="1"/>
  <c r="AC42" i="68" s="1"/>
  <c r="AB39" i="68"/>
  <c r="Y39" i="68" s="1"/>
  <c r="W39" i="68" s="1"/>
  <c r="AB26" i="68"/>
  <c r="Y26" i="68" s="1"/>
  <c r="Z26" i="68" s="1"/>
  <c r="AC26" i="68" s="1"/>
  <c r="AB29" i="68"/>
  <c r="Y29" i="68" s="1"/>
  <c r="Z29" i="68" s="1"/>
  <c r="AC29" i="68" s="1"/>
  <c r="AB24" i="68"/>
  <c r="Y24" i="68" s="1"/>
  <c r="Z24" i="68" s="1"/>
  <c r="AC24" i="68" s="1"/>
  <c r="AB45" i="68"/>
  <c r="Y45" i="68" s="1"/>
  <c r="Z45" i="68" s="1"/>
  <c r="AC45" i="68" s="1"/>
  <c r="AB44" i="68"/>
  <c r="Y44" i="68" s="1"/>
  <c r="Z44" i="68" s="1"/>
  <c r="AC44" i="68" s="1"/>
  <c r="AB28" i="68"/>
  <c r="Y28" i="68" s="1"/>
  <c r="Z28" i="68" s="1"/>
  <c r="AC28" i="68" s="1"/>
  <c r="AB27" i="68"/>
  <c r="Y27" i="68" s="1"/>
  <c r="W27" i="68" s="1"/>
  <c r="AB25" i="68"/>
  <c r="Y25" i="68" s="1"/>
  <c r="Z25" i="68" s="1"/>
  <c r="AC25" i="68" s="1"/>
  <c r="AB21" i="68"/>
  <c r="Y21" i="68" s="1"/>
  <c r="Z21" i="68" s="1"/>
  <c r="AC21" i="68" s="1"/>
  <c r="AB36" i="68"/>
  <c r="Y36" i="68" s="1"/>
  <c r="W36" i="68" s="1"/>
  <c r="AB16" i="68"/>
  <c r="Y16" i="68" s="1"/>
  <c r="Z16" i="68" s="1"/>
  <c r="AC16" i="68" s="1"/>
  <c r="AB30" i="68"/>
  <c r="Y30" i="68" s="1"/>
  <c r="Z30" i="68" s="1"/>
  <c r="AC30" i="68" s="1"/>
  <c r="AB13" i="68"/>
  <c r="Y13" i="68" s="1"/>
  <c r="Z13" i="68" s="1"/>
  <c r="AC13" i="68" s="1"/>
  <c r="Z11" i="68"/>
  <c r="AC11" i="68" s="1"/>
  <c r="W11" i="68"/>
  <c r="W34" i="68"/>
  <c r="W23" i="68"/>
  <c r="W33" i="68"/>
  <c r="W48" i="68"/>
  <c r="W12" i="68"/>
  <c r="W47" i="68"/>
  <c r="W32" i="68"/>
  <c r="W46" i="68"/>
  <c r="Z46" i="68"/>
  <c r="AC46" i="68" s="1"/>
  <c r="W40" i="68"/>
  <c r="W22" i="68"/>
  <c r="W29" i="68"/>
  <c r="W42" i="68"/>
  <c r="W28" i="68"/>
  <c r="W15" i="68"/>
  <c r="W13" i="68"/>
  <c r="Z38" i="68"/>
  <c r="AC38" i="68" s="1"/>
  <c r="W38" i="68"/>
  <c r="Z17" i="68"/>
  <c r="AC17" i="68" s="1"/>
  <c r="W17" i="68"/>
  <c r="W35" i="68"/>
  <c r="Z37" i="68"/>
  <c r="AC37" i="68" s="1"/>
  <c r="W37" i="68"/>
  <c r="AB10" i="68"/>
  <c r="Y10" i="68" s="1"/>
  <c r="Z43" i="68" l="1"/>
  <c r="AC43" i="68" s="1"/>
  <c r="Z36" i="68"/>
  <c r="AC36" i="68" s="1"/>
  <c r="Z39" i="68"/>
  <c r="AC39" i="68" s="1"/>
  <c r="W31" i="68"/>
  <c r="W45" i="68"/>
  <c r="W19" i="68"/>
  <c r="W30" i="68"/>
  <c r="W41" i="68"/>
  <c r="W26" i="68"/>
  <c r="W20" i="68"/>
  <c r="W21" i="68"/>
  <c r="W25" i="68"/>
  <c r="Z27" i="68"/>
  <c r="AC27" i="68" s="1"/>
  <c r="W44" i="68"/>
  <c r="W24" i="68"/>
  <c r="W14" i="68"/>
  <c r="W16" i="68"/>
  <c r="W49" i="68"/>
  <c r="AB160" i="68"/>
  <c r="W10" i="68"/>
  <c r="Z10" i="68"/>
  <c r="Y160" i="68"/>
  <c r="W160" i="68" l="1"/>
  <c r="AC10" i="68"/>
  <c r="AC160" i="68" s="1"/>
  <c r="F63" i="9" s="1"/>
  <c r="Z160" i="68"/>
  <c r="F67" i="9" l="1"/>
  <c r="F62" i="9"/>
  <c r="F64" i="9" s="1"/>
  <c r="F66" i="9" l="1"/>
  <c r="F178" i="69"/>
  <c r="G178" i="69" s="1"/>
  <c r="G177" i="69" s="1"/>
  <c r="G180" i="69" s="1"/>
  <c r="F68" i="9" l="1"/>
  <c r="F177" i="69"/>
  <c r="F180" i="69" s="1"/>
</calcChain>
</file>

<file path=xl/sharedStrings.xml><?xml version="1.0" encoding="utf-8"?>
<sst xmlns="http://schemas.openxmlformats.org/spreadsheetml/2006/main" count="1841" uniqueCount="1003">
  <si>
    <t>Município</t>
  </si>
  <si>
    <t>Alijó</t>
  </si>
  <si>
    <t>Total</t>
  </si>
  <si>
    <t>Oleiros</t>
  </si>
  <si>
    <t>Abrantes</t>
  </si>
  <si>
    <t>Águeda</t>
  </si>
  <si>
    <t>Aguiar da Beira</t>
  </si>
  <si>
    <t>Alandroal</t>
  </si>
  <si>
    <t>Albergaria-a-Velha</t>
  </si>
  <si>
    <t>Albufeira</t>
  </si>
  <si>
    <t>Alcanena</t>
  </si>
  <si>
    <t>Alcobaça</t>
  </si>
  <si>
    <t>Alcochete</t>
  </si>
  <si>
    <t>Alcoutim</t>
  </si>
  <si>
    <t>Alenquer</t>
  </si>
  <si>
    <t>Alfândega da Fé</t>
  </si>
  <si>
    <t>Aljezur</t>
  </si>
  <si>
    <t>Aljustrel</t>
  </si>
  <si>
    <t>Almada</t>
  </si>
  <si>
    <t>Almeida</t>
  </si>
  <si>
    <t>Almeirim</t>
  </si>
  <si>
    <t>Almodôvar</t>
  </si>
  <si>
    <t>Alpiarça</t>
  </si>
  <si>
    <t>Alter do Chão</t>
  </si>
  <si>
    <t>Alvaiázere</t>
  </si>
  <si>
    <t>Alvito</t>
  </si>
  <si>
    <t>Amadora</t>
  </si>
  <si>
    <t>Amarante</t>
  </si>
  <si>
    <t>Amares</t>
  </si>
  <si>
    <t>Anadia</t>
  </si>
  <si>
    <t>Angra do Heroísmo</t>
  </si>
  <si>
    <t>Ansião</t>
  </si>
  <si>
    <t>Arcos de Valdevez</t>
  </si>
  <si>
    <t>Arganil</t>
  </si>
  <si>
    <t>Armamar</t>
  </si>
  <si>
    <t>Arouca</t>
  </si>
  <si>
    <t>Arraiolos</t>
  </si>
  <si>
    <t>Arronches</t>
  </si>
  <si>
    <t>Arruda dos Vinhos</t>
  </si>
  <si>
    <t>Aveiro</t>
  </si>
  <si>
    <t>Avis</t>
  </si>
  <si>
    <t>Azambuja</t>
  </si>
  <si>
    <t>Baião</t>
  </si>
  <si>
    <t>Barcelos</t>
  </si>
  <si>
    <t>Barrancos</t>
  </si>
  <si>
    <t>Barreiro</t>
  </si>
  <si>
    <t>Batalha</t>
  </si>
  <si>
    <t>Beja</t>
  </si>
  <si>
    <t>Belmonte</t>
  </si>
  <si>
    <t>Benavente</t>
  </si>
  <si>
    <t>Bombarral</t>
  </si>
  <si>
    <t>Borba</t>
  </si>
  <si>
    <t>Boticas</t>
  </si>
  <si>
    <t>Braga</t>
  </si>
  <si>
    <t>Bragança</t>
  </si>
  <si>
    <t>Cabeceiras de Basto</t>
  </si>
  <si>
    <t>Cadaval</t>
  </si>
  <si>
    <t>Caldas da Rainha</t>
  </si>
  <si>
    <t>Calheta [R.A.A.]</t>
  </si>
  <si>
    <t>Calheta [R.A.M.]</t>
  </si>
  <si>
    <t>Câmara de Lobos</t>
  </si>
  <si>
    <t>Caminha</t>
  </si>
  <si>
    <t>Campo Maior</t>
  </si>
  <si>
    <t>Cantanhede</t>
  </si>
  <si>
    <t>Carrazeda de Ansiães</t>
  </si>
  <si>
    <t>Carregal do Sal</t>
  </si>
  <si>
    <t>Cartaxo</t>
  </si>
  <si>
    <t>Cascais</t>
  </si>
  <si>
    <t>Castanheira de Pêra</t>
  </si>
  <si>
    <t>Castelo Branco</t>
  </si>
  <si>
    <t>Castelo de Paiva</t>
  </si>
  <si>
    <t>Castelo de Vide</t>
  </si>
  <si>
    <t>Castro Daire</t>
  </si>
  <si>
    <t>Castro Marim</t>
  </si>
  <si>
    <t>Castro Verde</t>
  </si>
  <si>
    <t>Celorico da Beira</t>
  </si>
  <si>
    <t>Celorico de Basto</t>
  </si>
  <si>
    <t>Chamusca</t>
  </si>
  <si>
    <t>Chaves</t>
  </si>
  <si>
    <t>Cinfães</t>
  </si>
  <si>
    <t>Coimbra</t>
  </si>
  <si>
    <t>Condeixa-a-Nova</t>
  </si>
  <si>
    <t>Constância</t>
  </si>
  <si>
    <t>Coruche</t>
  </si>
  <si>
    <t>Corvo</t>
  </si>
  <si>
    <t>Covilhã</t>
  </si>
  <si>
    <t>Crato</t>
  </si>
  <si>
    <t>Cuba</t>
  </si>
  <si>
    <t>Elvas</t>
  </si>
  <si>
    <t>Entroncamento</t>
  </si>
  <si>
    <t>Espinho</t>
  </si>
  <si>
    <t>Esposende</t>
  </si>
  <si>
    <t>Estarreja</t>
  </si>
  <si>
    <t>Estremoz</t>
  </si>
  <si>
    <t>Évora</t>
  </si>
  <si>
    <t>Fafe</t>
  </si>
  <si>
    <t>Faro</t>
  </si>
  <si>
    <t>Felgueiras</t>
  </si>
  <si>
    <t>Ferreira do Alentejo</t>
  </si>
  <si>
    <t>Ferreira do Zêzere</t>
  </si>
  <si>
    <t>Figueira da Foz</t>
  </si>
  <si>
    <t>Figueira de Castelo Rodrigo</t>
  </si>
  <si>
    <t>Figueiró dos Vinhos</t>
  </si>
  <si>
    <t>Fornos de Algodres</t>
  </si>
  <si>
    <t>Freixo de Espada à Cinta</t>
  </si>
  <si>
    <t>Fronteira</t>
  </si>
  <si>
    <t>Funchal</t>
  </si>
  <si>
    <t>Fundão</t>
  </si>
  <si>
    <t>Gavião</t>
  </si>
  <si>
    <t>Góis</t>
  </si>
  <si>
    <t>Golegã</t>
  </si>
  <si>
    <t>Gondomar</t>
  </si>
  <si>
    <t>Gouveia</t>
  </si>
  <si>
    <t>Grândola</t>
  </si>
  <si>
    <t>Guarda</t>
  </si>
  <si>
    <t>Guimarães</t>
  </si>
  <si>
    <t>Horta</t>
  </si>
  <si>
    <t>Idanha-a-Nova</t>
  </si>
  <si>
    <t>Ílhavo</t>
  </si>
  <si>
    <t>Lagoa</t>
  </si>
  <si>
    <t>Lagoa [R.A.A.]</t>
  </si>
  <si>
    <t>Lagos</t>
  </si>
  <si>
    <t>Lajes das Flores</t>
  </si>
  <si>
    <t>Lajes do Pico</t>
  </si>
  <si>
    <t>Lamego</t>
  </si>
  <si>
    <t>Leiria</t>
  </si>
  <si>
    <t>Lisboa</t>
  </si>
  <si>
    <t>Loulé</t>
  </si>
  <si>
    <t>Loures</t>
  </si>
  <si>
    <t>Lourinhã</t>
  </si>
  <si>
    <t>Lousã</t>
  </si>
  <si>
    <t>Lousada</t>
  </si>
  <si>
    <t>Mação</t>
  </si>
  <si>
    <t>Macedo de Cavaleiros</t>
  </si>
  <si>
    <t>Machico</t>
  </si>
  <si>
    <t>Madalena</t>
  </si>
  <si>
    <t>Mafra</t>
  </si>
  <si>
    <t>Maia</t>
  </si>
  <si>
    <t>Mangualde</t>
  </si>
  <si>
    <t>Manteigas</t>
  </si>
  <si>
    <t>Marco de Canaveses</t>
  </si>
  <si>
    <t>Marinha Grande</t>
  </si>
  <si>
    <t>Marvão</t>
  </si>
  <si>
    <t>Matosinhos</t>
  </si>
  <si>
    <t>Mealhada</t>
  </si>
  <si>
    <t>Mêda</t>
  </si>
  <si>
    <t>Melgaço</t>
  </si>
  <si>
    <t>Mértola</t>
  </si>
  <si>
    <t>Mesão Frio</t>
  </si>
  <si>
    <t>Mira</t>
  </si>
  <si>
    <t>Miranda do Corvo</t>
  </si>
  <si>
    <t>Miranda do Douro</t>
  </si>
  <si>
    <t>Mirandela</t>
  </si>
  <si>
    <t>Mogadouro</t>
  </si>
  <si>
    <t>Moimenta da Beira</t>
  </si>
  <si>
    <t>Moita</t>
  </si>
  <si>
    <t>Monção</t>
  </si>
  <si>
    <t>Monchique</t>
  </si>
  <si>
    <t>Mondim de Basto</t>
  </si>
  <si>
    <t>Monforte</t>
  </si>
  <si>
    <t>Montalegre</t>
  </si>
  <si>
    <t>Montemor-o-Novo</t>
  </si>
  <si>
    <t>Montemor-o-Velho</t>
  </si>
  <si>
    <t>Montijo</t>
  </si>
  <si>
    <t>Mora</t>
  </si>
  <si>
    <t>Mortágua</t>
  </si>
  <si>
    <t>Moura</t>
  </si>
  <si>
    <t>Mourão</t>
  </si>
  <si>
    <t>Murça</t>
  </si>
  <si>
    <t>Murtosa</t>
  </si>
  <si>
    <t>Nazaré</t>
  </si>
  <si>
    <t>Nelas</t>
  </si>
  <si>
    <t>Nisa</t>
  </si>
  <si>
    <t>Nordeste</t>
  </si>
  <si>
    <t>Óbidos</t>
  </si>
  <si>
    <t>Odemira</t>
  </si>
  <si>
    <t>Odivelas</t>
  </si>
  <si>
    <t>Oeiras</t>
  </si>
  <si>
    <t>Olhão</t>
  </si>
  <si>
    <t>Oliveira de Azeméis</t>
  </si>
  <si>
    <t>Oliveira de Frades</t>
  </si>
  <si>
    <t>Oliveira do Bairro</t>
  </si>
  <si>
    <t>Oliveira do Hospital</t>
  </si>
  <si>
    <t>Ourém</t>
  </si>
  <si>
    <t>Ourique</t>
  </si>
  <si>
    <t>Ovar</t>
  </si>
  <si>
    <t>Paços de Ferreira</t>
  </si>
  <si>
    <t>Palmela</t>
  </si>
  <si>
    <t>Pampilhosa da Serra</t>
  </si>
  <si>
    <t>Paredes</t>
  </si>
  <si>
    <t>Paredes de Coura</t>
  </si>
  <si>
    <t>Pedrógão Grande</t>
  </si>
  <si>
    <t>Penacova</t>
  </si>
  <si>
    <t>Penafiel</t>
  </si>
  <si>
    <t>Penalva do Castelo</t>
  </si>
  <si>
    <t>Penamacor</t>
  </si>
  <si>
    <t>Penedono</t>
  </si>
  <si>
    <t>Penela</t>
  </si>
  <si>
    <t>Peniche</t>
  </si>
  <si>
    <t>Peso da Régua</t>
  </si>
  <si>
    <t>Pinhel</t>
  </si>
  <si>
    <t>Pombal</t>
  </si>
  <si>
    <t>Ponta Delgada</t>
  </si>
  <si>
    <t>Ponta do Sol</t>
  </si>
  <si>
    <t>Ponte da Barca</t>
  </si>
  <si>
    <t>Ponte de Lima</t>
  </si>
  <si>
    <t>Ponte de Sor</t>
  </si>
  <si>
    <t>Portalegre</t>
  </si>
  <si>
    <t>Portel</t>
  </si>
  <si>
    <t>Portimão</t>
  </si>
  <si>
    <t>Porto</t>
  </si>
  <si>
    <t>Porto de Mós</t>
  </si>
  <si>
    <t>Porto Moniz</t>
  </si>
  <si>
    <t>Porto Santo</t>
  </si>
  <si>
    <t>Póvoa de Lanhoso</t>
  </si>
  <si>
    <t>Póvoa de Varzim</t>
  </si>
  <si>
    <t>Povoação</t>
  </si>
  <si>
    <t>Proença-a-Nova</t>
  </si>
  <si>
    <t>Redondo</t>
  </si>
  <si>
    <t>Reguengos de Monsaraz</t>
  </si>
  <si>
    <t>Resende</t>
  </si>
  <si>
    <t>Ribeira Brava</t>
  </si>
  <si>
    <t>Ribeira de Pena</t>
  </si>
  <si>
    <t>Ribeira Grande</t>
  </si>
  <si>
    <t>Rio Maior</t>
  </si>
  <si>
    <t>Sabrosa</t>
  </si>
  <si>
    <t>Sabugal</t>
  </si>
  <si>
    <t>Salvaterra de Magos</t>
  </si>
  <si>
    <t>Santa Comba Dão</t>
  </si>
  <si>
    <t>Santa Cruz</t>
  </si>
  <si>
    <t>Santa Cruz da Graciosa</t>
  </si>
  <si>
    <t>Santa Cruz das Flores</t>
  </si>
  <si>
    <t>Santa Maria da Feira</t>
  </si>
  <si>
    <t>Santa Marta de Penaguião</t>
  </si>
  <si>
    <t>Santana</t>
  </si>
  <si>
    <t>Santarém</t>
  </si>
  <si>
    <t>Santiago do Cacém</t>
  </si>
  <si>
    <t>Santo Tirso</t>
  </si>
  <si>
    <t>São Brás de Alportel</t>
  </si>
  <si>
    <t>São João da Madeira</t>
  </si>
  <si>
    <t>São João da Pesqueira</t>
  </si>
  <si>
    <t>São Pedro do Sul</t>
  </si>
  <si>
    <t>São Roque do Pico</t>
  </si>
  <si>
    <t>São Vicente</t>
  </si>
  <si>
    <t>Sardoal</t>
  </si>
  <si>
    <t>Sátão</t>
  </si>
  <si>
    <t>Seia</t>
  </si>
  <si>
    <t>Seixal</t>
  </si>
  <si>
    <t>Sernancelhe</t>
  </si>
  <si>
    <t>Serpa</t>
  </si>
  <si>
    <t>Sertã</t>
  </si>
  <si>
    <t>Sesimbra</t>
  </si>
  <si>
    <t>Setúbal</t>
  </si>
  <si>
    <t>Sever do Vouga</t>
  </si>
  <si>
    <t>Silves</t>
  </si>
  <si>
    <t>Sines</t>
  </si>
  <si>
    <t>Sintra</t>
  </si>
  <si>
    <t>Sobral de Monte Agraço</t>
  </si>
  <si>
    <t>Soure</t>
  </si>
  <si>
    <t>Sousel</t>
  </si>
  <si>
    <t>Tábua</t>
  </si>
  <si>
    <t>Tabuaço</t>
  </si>
  <si>
    <t>Tarouca</t>
  </si>
  <si>
    <t>Tavira</t>
  </si>
  <si>
    <t>Terras de Bouro</t>
  </si>
  <si>
    <t>Tomar</t>
  </si>
  <si>
    <t>Tondela</t>
  </si>
  <si>
    <t>Torre de Moncorvo</t>
  </si>
  <si>
    <t>Torres Novas</t>
  </si>
  <si>
    <t>Torres Vedras</t>
  </si>
  <si>
    <t>Trancoso</t>
  </si>
  <si>
    <t>Trofa</t>
  </si>
  <si>
    <t>Vagos</t>
  </si>
  <si>
    <t>Vale de Cambra</t>
  </si>
  <si>
    <t>Valença</t>
  </si>
  <si>
    <t>Valongo</t>
  </si>
  <si>
    <t>Valpaços</t>
  </si>
  <si>
    <t>Velas</t>
  </si>
  <si>
    <t>Vendas Novas</t>
  </si>
  <si>
    <t>Viana do Alentejo</t>
  </si>
  <si>
    <t>Viana do Castelo</t>
  </si>
  <si>
    <t>Vidigueira</t>
  </si>
  <si>
    <t>Vieira do Minho</t>
  </si>
  <si>
    <t>Vila da Praia da Vitória</t>
  </si>
  <si>
    <t>Vila de Rei</t>
  </si>
  <si>
    <t>Vila do Bispo</t>
  </si>
  <si>
    <t>Vila do Conde</t>
  </si>
  <si>
    <t>Vila do Porto</t>
  </si>
  <si>
    <t>Vila Flor</t>
  </si>
  <si>
    <t>Vila Franca de Xira</t>
  </si>
  <si>
    <t>Vila Franca do Campo</t>
  </si>
  <si>
    <t>Vila Nova da Barquinha</t>
  </si>
  <si>
    <t>Vila Nova de Cerveira</t>
  </si>
  <si>
    <t>Vila Nova de Famalicão</t>
  </si>
  <si>
    <t>Vila Nova de Foz Côa</t>
  </si>
  <si>
    <t>Vila Nova de Gaia</t>
  </si>
  <si>
    <t>Vila Nova de Paiva</t>
  </si>
  <si>
    <t>Vila Nova de Poiares</t>
  </si>
  <si>
    <t>Vila Pouca de Aguiar</t>
  </si>
  <si>
    <t>Vila Real</t>
  </si>
  <si>
    <t>Vila Real de Santo António</t>
  </si>
  <si>
    <t>Vila Velha de Ródão</t>
  </si>
  <si>
    <t>Vila Verde</t>
  </si>
  <si>
    <t>Vila Viçosa</t>
  </si>
  <si>
    <t>Vimioso</t>
  </si>
  <si>
    <t>Vinhais</t>
  </si>
  <si>
    <t>Viseu</t>
  </si>
  <si>
    <t>Vizela</t>
  </si>
  <si>
    <t>Vouzela</t>
  </si>
  <si>
    <t>Designação</t>
  </si>
  <si>
    <t>T0</t>
  </si>
  <si>
    <t>T1</t>
  </si>
  <si>
    <t>T2</t>
  </si>
  <si>
    <t>T3</t>
  </si>
  <si>
    <t>T4</t>
  </si>
  <si>
    <t>T5</t>
  </si>
  <si>
    <t>% Máx Comp Vref</t>
  </si>
  <si>
    <t>Não</t>
  </si>
  <si>
    <t>Sim</t>
  </si>
  <si>
    <t>-</t>
  </si>
  <si>
    <t>VRef</t>
  </si>
  <si>
    <t>% Máx Comp Vinv</t>
  </si>
  <si>
    <t>Tipo de Beneficiário</t>
  </si>
  <si>
    <t>Empresas públicas, entidades públicas empresariais ou institutos públicos (Art.º 26.º b))</t>
  </si>
  <si>
    <t>Associações de moradores e cooperativas de habitação e construção de núcleos precários (Art.º 26.º d))</t>
  </si>
  <si>
    <t>Proprietários de frações ou prédios situados em núcleos degradados (Art.º 26.º e))</t>
  </si>
  <si>
    <t>Beneficiários Diretos (art.º 25.º)</t>
  </si>
  <si>
    <t>Município (Art.º 26.º a))</t>
  </si>
  <si>
    <t>DGTF, Regiões Autónomas e associações de municípios (Art.º 26.º a))</t>
  </si>
  <si>
    <t>Terceiro Setor, Cooperativas e Instituições Apoio Social (Art.º 26.º c))</t>
  </si>
  <si>
    <t>Descrição completa</t>
  </si>
  <si>
    <t>Misericórdias, instituições particulares de solidariedade social, cooperativas de habitação e construção, pessoas coletivas de direito público ou privado de utilidade pública administrativa ou de reconhecido interesse público e entidades gestoras de casas de abrigo e respostas de acolhimento para requerentes e beneficiários de proteção internacional, da Rede de Apoio a Vítimas de Violência Doméstica e de pessoas em situação de sem-abrigo</t>
  </si>
  <si>
    <t>(…) municípios (…)</t>
  </si>
  <si>
    <t>O Estado, através da DGTF, as Regiões Autónomas e municípios *, bem como associações de municípios constituídas para efeito de resolução conjunta de situações de carência habitacional existentes nos respetivos territórios e ou de promoção de soluções habitacionais conjuntas para as mesmas
* destacado acima</t>
  </si>
  <si>
    <t>Associações de moradores e cooperativas de habitação e construção, conforme disposto no artigo 11.º</t>
  </si>
  <si>
    <t>Os proprietários de frações ou prédios situados em núcleos degradados, conforme disposto no artigo 12.º</t>
  </si>
  <si>
    <t>Empresas públicas, entidades públicas empresariais ou institutos públicos das administrações central, regional e local, incluindo as empresas municipais, com atribuições e competências de promoção e ou de gestão de prédios e frações destinados a habitação</t>
  </si>
  <si>
    <t>pessoas que preencham os requisitos de acesso ao 1.º Direito, isoladamente ou enquanto titulares de um agregado</t>
  </si>
  <si>
    <t>SH26d</t>
  </si>
  <si>
    <t>SH26e</t>
  </si>
  <si>
    <t>SH26abc</t>
  </si>
  <si>
    <t>COD</t>
  </si>
  <si>
    <t>SH25_BD</t>
  </si>
  <si>
    <t>Arrendamento para subarrendamento - art.º 29.º b)</t>
  </si>
  <si>
    <t>Reabilitação de frações ou de prédios habitacionais - art.º 29.º b)</t>
  </si>
  <si>
    <t>Construção de prédios ou empreendimentos habitacionais - art.º 29.º b)</t>
  </si>
  <si>
    <t>Aquisição, reabilitação ou construção de prédios ou frações destinadas a equipamentos complementares de apoio social - art.º 29.º b)</t>
  </si>
  <si>
    <t>Reabilitação de frações e prédios habitacionais - art.º 29.º c) i)</t>
  </si>
  <si>
    <t>Aquisição de frações e prédios habitacionais - art.º 29.º c) ii)</t>
  </si>
  <si>
    <t>Aquisição e reabilitação de frações e prédios habitacionais - art.º 29.º c) ii)</t>
  </si>
  <si>
    <t>Construção de prédios ou empreendimentos habitacionais - art.º 29.º c) iv)</t>
  </si>
  <si>
    <t>Aquisição e ou reabilitação, ou construção de prédios ou frações destinados a equipamentos complementares integrados em empreendimentos habitacionais financiados ao abrigo do 1.º Direito - art.º 29.º c) v)</t>
  </si>
  <si>
    <t>Reabilitação de frações ou prédios habitacionais de que sejam titulares - art.º 29.º d)</t>
  </si>
  <si>
    <t>Autopromoção / Construção de habitação - art.º 29.º a) i)</t>
  </si>
  <si>
    <t>Reabilitação de habitação de que sejam titulares - art.º 29.º a) ii)</t>
  </si>
  <si>
    <t>Aquisição de habitação - art.º 29.º a) iii)</t>
  </si>
  <si>
    <t>Aquisição e reabilitação de habitação - art.º 29.º a) iii)</t>
  </si>
  <si>
    <t>Reabilitação de frações ou prédios habitacionais de que sejam proprietárias ou superficiárias, a destinar a unidades residenciais</t>
  </si>
  <si>
    <t>Encargo com os moradores de núcleos degradados a que se refere o n.º 7 do artigo 12.º</t>
  </si>
  <si>
    <t>Aquisição de terrenos e reabilitação de prédios neles existentes</t>
  </si>
  <si>
    <t>clicar para consultar</t>
  </si>
  <si>
    <t>Aquisição de frações ou prédios para destinar a habitação - art.º 29.º b)</t>
  </si>
  <si>
    <t>Aquisição e reabilitação de frações ou prédios para destinar a habitação - art.º 29.º b)</t>
  </si>
  <si>
    <t>email</t>
  </si>
  <si>
    <t>Não aplicável</t>
  </si>
  <si>
    <t>Tipologia</t>
  </si>
  <si>
    <t>Habitação</t>
  </si>
  <si>
    <t>Equipamento</t>
  </si>
  <si>
    <t>Fiscalização</t>
  </si>
  <si>
    <t>Projetos</t>
  </si>
  <si>
    <t>Estacionamentos</t>
  </si>
  <si>
    <t>Arrecadação</t>
  </si>
  <si>
    <t>Comércio</t>
  </si>
  <si>
    <t>Tipo de área</t>
  </si>
  <si>
    <t>REQUISITOS LEGAIS</t>
  </si>
  <si>
    <t>CANDIDATURA</t>
  </si>
  <si>
    <t>ENTIDADE BENEFICIÁRIA</t>
  </si>
  <si>
    <t>NIF:</t>
  </si>
  <si>
    <t>Número de fogos:</t>
  </si>
  <si>
    <t>Localização:</t>
  </si>
  <si>
    <t>Designação:</t>
  </si>
  <si>
    <t>Município competente:</t>
  </si>
  <si>
    <t>Tipo de entidade:</t>
  </si>
  <si>
    <t>Identificação:</t>
  </si>
  <si>
    <t>Arrendamento para subarrendamento</t>
  </si>
  <si>
    <t>Reabilitação</t>
  </si>
  <si>
    <t>Construção</t>
  </si>
  <si>
    <t>Aquisição</t>
  </si>
  <si>
    <t>Aquisição e Reabilitação</t>
  </si>
  <si>
    <t>AVALIAÇÃO DO NÍVEL DE QUALIDADE DE
EMPREENDIMENTOS DE HABITAÇÃO DE CUSTO CONTROLADO</t>
  </si>
  <si>
    <t>0.</t>
  </si>
  <si>
    <t>Habitação em moradia</t>
  </si>
  <si>
    <t>1.</t>
  </si>
  <si>
    <t xml:space="preserve">EDIFÍCIO </t>
  </si>
  <si>
    <t>Pontuação</t>
  </si>
  <si>
    <t>Avaliação</t>
  </si>
  <si>
    <t>Do item</t>
  </si>
  <si>
    <t>Máxima</t>
  </si>
  <si>
    <t>Verificação</t>
  </si>
  <si>
    <t>Resultado</t>
  </si>
  <si>
    <t>1.1</t>
  </si>
  <si>
    <t>Iluminação dos espaços de circulação comum *</t>
  </si>
  <si>
    <t>a)</t>
  </si>
  <si>
    <t>b)</t>
  </si>
  <si>
    <t>Iluminação com fontes de energia renovável</t>
  </si>
  <si>
    <t>c)</t>
  </si>
  <si>
    <t>Iluminação LED</t>
  </si>
  <si>
    <t>1.2</t>
  </si>
  <si>
    <t>Ventilação dos espaços de circulação comum *</t>
  </si>
  <si>
    <t xml:space="preserve">Ventilação natural </t>
  </si>
  <si>
    <t>Ventilação forçada com fontes de energia renovável</t>
  </si>
  <si>
    <t>1.3</t>
  </si>
  <si>
    <t>Mobilidade de baixo impacte ambiental</t>
  </si>
  <si>
    <t>Parque para veículos com postos de carregamento elétricos **</t>
  </si>
  <si>
    <t>Lugares de estacionamento para veículos (bicicletas, motociclos, etc) **</t>
  </si>
  <si>
    <t>1.4</t>
  </si>
  <si>
    <t>Materiais de baixo impacte ambiental</t>
  </si>
  <si>
    <t>Aplicação sistemática de materiais com certificação ambiental - baixo impacto ambiental/alto aproveitamento na reciclagem). Acabamentos e elementos construtivos não estruturais - Estimativa &gt;= 30%</t>
  </si>
  <si>
    <t>Aplicação sistemática de materiais com certificação ambiental - baixo impacto ambiental/alto aproveitamento na reciclagem). Acabamentos e elementos construtivos não estruturais - Estimativa &gt;= 15%</t>
  </si>
  <si>
    <t>1.5</t>
  </si>
  <si>
    <t>Recursos hidricos</t>
  </si>
  <si>
    <t>Utilização de equipamentos eficientes (torneiras com redutor; uso de torneiras com sensores; autoclismo de dupla descarga) **</t>
  </si>
  <si>
    <t>Utilização de águas pluviais para consumo secundário **</t>
  </si>
  <si>
    <t>Subtotal</t>
  </si>
  <si>
    <t>2.</t>
  </si>
  <si>
    <t xml:space="preserve">HABITAÇÕES </t>
  </si>
  <si>
    <t>2.1</t>
  </si>
  <si>
    <t>Forma e localização dos compartimentos</t>
  </si>
  <si>
    <t>A organização espacial promove a separação entre zona social e privada (proximidade de sala e cozinha servida por WC) **</t>
  </si>
  <si>
    <t>Os compartimentos têm formas e dimensões regulares que facilitam a sua utilização e a colocação do mobiliário **</t>
  </si>
  <si>
    <t>Os elementos salientes das paredes (e.g., pilares, ductos, equipamentos fixos) não prejudicam a sua utilização e a colocação do mobiliário **</t>
  </si>
  <si>
    <t>2.2</t>
  </si>
  <si>
    <t>Localização dos vãos</t>
  </si>
  <si>
    <t>Paredes opostas</t>
  </si>
  <si>
    <t>Paredes contíguas</t>
  </si>
  <si>
    <t>2.3</t>
  </si>
  <si>
    <t>Iluminação natural</t>
  </si>
  <si>
    <t>Pelo menos 30% dos compartimentos habitáveis com exposição a Sul ou 50% com exposiçao a nascente/sul/poente **</t>
  </si>
  <si>
    <t>Existe iluminação natural em pelo menos uma IS **</t>
  </si>
  <si>
    <t>Existe iluminação natural de espaços de circulação **</t>
  </si>
  <si>
    <t>2.4</t>
  </si>
  <si>
    <t>Tratamento de roupa</t>
  </si>
  <si>
    <t>Estendal em espaço autónomo não contíguo à cozinha (lavandaria)</t>
  </si>
  <si>
    <t>Estendal em espaço autónomo contíguo à cozinha (marquise)</t>
  </si>
  <si>
    <t>2.5</t>
  </si>
  <si>
    <r>
      <t xml:space="preserve">Espaços exteriores de uso comum ou privado </t>
    </r>
    <r>
      <rPr>
        <sz val="11"/>
        <color theme="1"/>
        <rFont val="Calibri Light"/>
        <family val="2"/>
      </rPr>
      <t>(aplica-se áreas médias por fogo)</t>
    </r>
  </si>
  <si>
    <t>Logradouro, terraço ou varanda com área &gt;= 10 m²</t>
  </si>
  <si>
    <t>Logradouro, terraço ou varanda com área &gt;= 4 m²</t>
  </si>
  <si>
    <t>Logradouro, terraço ou varanda com área &gt;= 2,5 m²</t>
  </si>
  <si>
    <t>2.6</t>
  </si>
  <si>
    <t>Arrumos (integrados na fração, aplica-se áreas médias por fogo)</t>
  </si>
  <si>
    <t>Arrumos com área maior que:
1,0m² no T0, 1,5m² no T1, 2,5m² no T2, 3,5m² no T3, 4,0m² no T4, e 4,5m² no T5</t>
  </si>
  <si>
    <t>3.</t>
  </si>
  <si>
    <t xml:space="preserve">CONSTRUÇÃO </t>
  </si>
  <si>
    <t>3.1</t>
  </si>
  <si>
    <t>ELEMENTOS PRIMÁRIOS</t>
  </si>
  <si>
    <t>3.1.1</t>
  </si>
  <si>
    <t>Fundações</t>
  </si>
  <si>
    <t>Projeto baseado em estudo geotécnico ou reabilitação de edifícios sem ampliação</t>
  </si>
  <si>
    <t>3.1.2</t>
  </si>
  <si>
    <t>Estrutura</t>
  </si>
  <si>
    <t>Reticulada de betão armado ou metálica</t>
  </si>
  <si>
    <t xml:space="preserve">Fungiforme (maciça ou aligeirada)     </t>
  </si>
  <si>
    <t>3.1.3</t>
  </si>
  <si>
    <t>Paredes das divisórias interiores dos fogos</t>
  </si>
  <si>
    <t>Alvenaria de tijolo ou bloco com espessura final de 15 cm ou superior</t>
  </si>
  <si>
    <t>Alvenaria em bloco de gesso ou placas de gesso cartonado e espessura final de 10 cm ou superior</t>
  </si>
  <si>
    <t>3.1.4</t>
  </si>
  <si>
    <t>Paredes de separação entre fogos e/ou zonas comuns</t>
  </si>
  <si>
    <t>Alvenaria dupla</t>
  </si>
  <si>
    <t>3.1.5</t>
  </si>
  <si>
    <t>Coberturas</t>
  </si>
  <si>
    <t>Inclinada</t>
  </si>
  <si>
    <t>Plana invertida</t>
  </si>
  <si>
    <t>3.2</t>
  </si>
  <si>
    <t>ELEMENTOS SECUNDÁRIOS</t>
  </si>
  <si>
    <t>3.2.1</t>
  </si>
  <si>
    <t>Vãos exteriores dos fogos caixilharias</t>
  </si>
  <si>
    <t>Alumínio com rutura térmica</t>
  </si>
  <si>
    <t>Alumínio termolacado ou madeira</t>
  </si>
  <si>
    <t>Alumínio anodizado a cor ou em PVC</t>
  </si>
  <si>
    <t>d)</t>
  </si>
  <si>
    <t>Sistema oscilobatente **</t>
  </si>
  <si>
    <t>3.2.2</t>
  </si>
  <si>
    <t>Elementos de proteção dos vãos exteriores</t>
  </si>
  <si>
    <t>Portadas e Persianas exteriores em madeira/alumínio</t>
  </si>
  <si>
    <t>Estores de enrolar em alumínio</t>
  </si>
  <si>
    <t>Persianas exteriores ou estores de enrolar em PVC</t>
  </si>
  <si>
    <t>Persianas ou portadas interiores</t>
  </si>
  <si>
    <t>e)</t>
  </si>
  <si>
    <t>Persianas ou estores com isolamento térmico integrado **</t>
  </si>
  <si>
    <t>f)</t>
  </si>
  <si>
    <t>Palas / lajes sombreadoras nos vãos orientados a Sul com profundidade mínima de 0,60 m **</t>
  </si>
  <si>
    <t>3.2.3</t>
  </si>
  <si>
    <t>Portas de patim ou de edifício unifamiliar</t>
  </si>
  <si>
    <t>Madeira maciça / contraplacado maciço</t>
  </si>
  <si>
    <t>Alumínio termolacado, ferro ou aço, régua perimetral em madeira e interior alveolado, alumínio anodizado colorido ou PVC</t>
  </si>
  <si>
    <t>Sistema contra intrusão (porta blindada e fechadura de segurança) **</t>
  </si>
  <si>
    <t>3.2.4</t>
  </si>
  <si>
    <t>Roupeiros</t>
  </si>
  <si>
    <t>Roupeiros fixos nos quartos **</t>
  </si>
  <si>
    <t>Roupeiros fixos nos espaços de circulação **</t>
  </si>
  <si>
    <t>CONSTRUÇÃO  (continuação)</t>
  </si>
  <si>
    <t>3.3</t>
  </si>
  <si>
    <t>ACABAMENTOS</t>
  </si>
  <si>
    <t>3.3.1</t>
  </si>
  <si>
    <t>Revestimento exterior em paredes</t>
  </si>
  <si>
    <t>Fachada ventilada com revestimento de pedra, metálico multicamada ou derivado de madeira, ou outros materiais com certificação de durabilidade &gt;=10 anos</t>
  </si>
  <si>
    <t>Tijolo maciço, bloco à vista ou metálico (chapa de alumínio lacada), ou outros materiais com certificação de durabilidade &gt;=10 anos</t>
  </si>
  <si>
    <t>Azulejo, ladrilho cerâmico ou ETICS</t>
  </si>
  <si>
    <t>Tradicional de ligantes hidráulicos com pintura de qualidade superior</t>
  </si>
  <si>
    <t>Monomassas ou barramento sobre reboco</t>
  </si>
  <si>
    <t>3.3.2</t>
  </si>
  <si>
    <t>Revestimento interior em paredes e tetos</t>
  </si>
  <si>
    <t>3.3.2.1</t>
  </si>
  <si>
    <t>Zonas secas dos fogos</t>
  </si>
  <si>
    <t>Tradicional de ligantes hidráulicos acabado em estuque de gesso</t>
  </si>
  <si>
    <t xml:space="preserve">Estuques sintéticos ou gessos projetados </t>
  </si>
  <si>
    <t>Painéis de gesso cartonado</t>
  </si>
  <si>
    <t>3.3.2.2</t>
  </si>
  <si>
    <t>Zonas húmidas dos fogos</t>
  </si>
  <si>
    <t xml:space="preserve">Pedra ou revestimentos cerâmicos até ao teto </t>
  </si>
  <si>
    <t>Pedra ou revestimentos cerâmicos até à verga da porta</t>
  </si>
  <si>
    <t>3.3.2.3</t>
  </si>
  <si>
    <t>Revestimento em paredes de caixas de escada e patamares comuns</t>
  </si>
  <si>
    <t xml:space="preserve">Barramento à base de polímeros sintéticos (em emulsão aquosa), com cor incorporada e elevada resistência à abrasão </t>
  </si>
  <si>
    <t>Mosaico cerâmico</t>
  </si>
  <si>
    <t>3.3.3</t>
  </si>
  <si>
    <t>Revestimento interior de pisos e rodapés</t>
  </si>
  <si>
    <t>3.3.3.1</t>
  </si>
  <si>
    <t>Tacos de madeira ou soalho flutuante com classificação AC 4, AC5 ou AC6, ou outros materiais com certificação de durabilidade &gt;=10 anos</t>
  </si>
  <si>
    <t>Cortiça, piso de madeira com camada superior em madeira natural não inferior a 2,5 mm, ou outros materiais com certificação de durabilidade &gt;=5 anos</t>
  </si>
  <si>
    <t>Mosaico cerâmico, grés ou soalho flutuante  com classificação inferior AC4</t>
  </si>
  <si>
    <t>3.3.3.2</t>
  </si>
  <si>
    <t>Pedra, ou outros materiais com certificação de durabilidade &gt;=10 anos</t>
  </si>
  <si>
    <t>Mosaico de grés, ou outros materiais com certificação de durabilidade &gt;=10 anos</t>
  </si>
  <si>
    <t>3.3.3.3</t>
  </si>
  <si>
    <r>
      <t xml:space="preserve">Escadas e patamares dos espaços comuns </t>
    </r>
    <r>
      <rPr>
        <sz val="11"/>
        <color theme="1"/>
        <rFont val="Calibri Light"/>
        <family val="2"/>
      </rPr>
      <t>*</t>
    </r>
  </si>
  <si>
    <t>Pedra ou madeira</t>
  </si>
  <si>
    <t>Marmorite, mosaico cerâmico ou de grés</t>
  </si>
  <si>
    <t>3.4</t>
  </si>
  <si>
    <t>EQUIPAMENTO DAS HABITAÇÕES</t>
  </si>
  <si>
    <t>3.4.1</t>
  </si>
  <si>
    <t>Armários de cozinha</t>
  </si>
  <si>
    <t>Bancada com extensão maior que 2,20 m (inclui bancadas de trabalho e lava-louça)</t>
  </si>
  <si>
    <t>Armários superiores com extensão maior que 1,20 m</t>
  </si>
  <si>
    <t>Tampo de bancada em pedra ou derivado **</t>
  </si>
  <si>
    <t>3.4.2</t>
  </si>
  <si>
    <t>Equipamentos de cozinha</t>
  </si>
  <si>
    <t>Fogão (ou placa e forno) **</t>
  </si>
  <si>
    <t>Frigorifico **</t>
  </si>
  <si>
    <t>Máquina de lavar louça **</t>
  </si>
  <si>
    <t>Equipamento para aquecimento de águas domésticas (esquentador, cilindro ou caldeira) **</t>
  </si>
  <si>
    <t>3.5</t>
  </si>
  <si>
    <t>INSTALAÇÕES</t>
  </si>
  <si>
    <t>3.5.1</t>
  </si>
  <si>
    <t>Instalações de água</t>
  </si>
  <si>
    <t>Tubagem multicamada ou cobre</t>
  </si>
  <si>
    <t>Tubagem em polipropileno copolímero (PP-R) ou aço inox</t>
  </si>
  <si>
    <t>Rede com retorno **</t>
  </si>
  <si>
    <t>3.5.2</t>
  </si>
  <si>
    <t>Instalação de esgoto doméstico</t>
  </si>
  <si>
    <t>Tubagem acessível</t>
  </si>
  <si>
    <t>3.5.3</t>
  </si>
  <si>
    <t>Ventilação</t>
  </si>
  <si>
    <t>Ventilação mecânica</t>
  </si>
  <si>
    <t xml:space="preserve">Ventilação natural conjunta </t>
  </si>
  <si>
    <t>Ventilação natural separada, através de vão na parede exterior ou conduta de ventilação individual</t>
  </si>
  <si>
    <t>Ventilação reforçada por sistema de extração na cobertura com apoio de ventilador estático-mecânico **</t>
  </si>
  <si>
    <t>3.5.4</t>
  </si>
  <si>
    <t>Instalações especiais *</t>
  </si>
  <si>
    <t>Rede de águas integrando grupo hidropressor **</t>
  </si>
  <si>
    <t>Rede de águas integrando depósito **</t>
  </si>
  <si>
    <t>Pré-instalação para aquecimento central ou equipamento para aquecimento **</t>
  </si>
  <si>
    <t>Classificação = 0,1 x [Total da pontuação (1)+(2)+(3)]</t>
  </si>
  <si>
    <t>O projetista: __________________________________________________    Data:            /          /</t>
  </si>
  <si>
    <t>AVALIAÇÃO DO COEFICIENTE OPERACIONAL DE
EMPREENDIMENTOS DE HABITAÇÃO DE CUSTO CONTROLADO</t>
  </si>
  <si>
    <t>Caraterísticas do Terreno (pontuação comulativa)</t>
  </si>
  <si>
    <t>A configuração do lote é irregular e apresenta um declive com desnivel superior a 1 piso</t>
  </si>
  <si>
    <t>A configuração do lote é irregular</t>
  </si>
  <si>
    <t>Localização no Tecido Urbano</t>
  </si>
  <si>
    <t>O empreendimento está inserido numa ARU em vigor</t>
  </si>
  <si>
    <t>O empreendimento desenvolve-se na continuidade de zona urbana</t>
  </si>
  <si>
    <t>O empreendimento desenvolve-se em zona de expansão urbana</t>
  </si>
  <si>
    <t>Dimensão do Empreendimento</t>
  </si>
  <si>
    <t>Até 8 fogos</t>
  </si>
  <si>
    <t>de 9 a 30 fogos</t>
  </si>
  <si>
    <t>de 31 a 80 fogos</t>
  </si>
  <si>
    <t>Mais de 80 fogos</t>
  </si>
  <si>
    <t>Tipo de Edifício</t>
  </si>
  <si>
    <t>Unifamiliar ou multifamiliar até 2 pisos</t>
  </si>
  <si>
    <t>Multifamiliar com 2 a 4 pisos</t>
  </si>
  <si>
    <t>Multifamiliar de 5 a 8 pisos</t>
  </si>
  <si>
    <t>Multifamiliar com mais de 8 pisos</t>
  </si>
  <si>
    <t>Dimensão Média das Habitações</t>
  </si>
  <si>
    <t>Área média até 72 m2</t>
  </si>
  <si>
    <t>Área média entre 72 e 94 m2</t>
  </si>
  <si>
    <t>Área média entre 94 e 116 m2</t>
  </si>
  <si>
    <t>Mais de 116m2</t>
  </si>
  <si>
    <t>Nível de Qualidade</t>
  </si>
  <si>
    <t>Características dos edifícios, das habitações e da construção</t>
  </si>
  <si>
    <t>COEFICIENTE OPERACIONAL</t>
  </si>
  <si>
    <t>O projetista: __________________________________________________    Data:           /          /</t>
  </si>
  <si>
    <t>Column1</t>
  </si>
  <si>
    <t>Artigo Matricial conforme caderneta predial</t>
  </si>
  <si>
    <t>Descrição Conservatória do Registo Predial</t>
  </si>
  <si>
    <t>Publicitação</t>
  </si>
  <si>
    <t>Atos Notariais</t>
  </si>
  <si>
    <t>Certificações Energéticas</t>
  </si>
  <si>
    <t>Valores sem IVA</t>
  </si>
  <si>
    <t>Registos</t>
  </si>
  <si>
    <t>Código Postal</t>
  </si>
  <si>
    <t>Identificação prédio ou fração (conforme propriedade horizontal ou desginação que permita a identificação)</t>
  </si>
  <si>
    <t>FORMULÁRIO DE CANDIDATURA PLANO DE RECUPERAÇÃO E RESILIÊNCIA</t>
  </si>
  <si>
    <t>Coeficiente localização do IMI (consultar link acima)</t>
  </si>
  <si>
    <t>Quem verifica os requisitos candidaturas PRR</t>
  </si>
  <si>
    <r>
      <t>a)</t>
    </r>
    <r>
      <rPr>
        <b/>
        <sz val="7"/>
        <color rgb="FFF7CAAC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O Estado, através da DGTF, e os municípios, bem como as juntas de freguesia e associações de municípios; </t>
    </r>
  </si>
  <si>
    <r>
      <t>b)</t>
    </r>
    <r>
      <rPr>
        <b/>
        <sz val="7"/>
        <color rgb="FFF7CAAC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Empresas públicas, entidades públicas empresariais ou institutos públicos das administrações central, regional e local, incluindo as empresas municipais, com atribuições e competências de promoção e ou de gestão de prédios e frações destinados a habitação;</t>
    </r>
  </si>
  <si>
    <r>
      <t>c)</t>
    </r>
    <r>
      <rPr>
        <b/>
        <sz val="7"/>
        <color rgb="FFF7CAAC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Misericórdias, instituições particulares de solidariedade social, cooperativas de habitação e construção, pessoas coletivas de direito público ou privado de utilidade pública administrativa ou de reconhecido interesse público e entidades gestoras de casas de abrigo e respostas de acolhimento para requerentes e beneficiários de proteção internacional, da Rede de Apoio a Vítimas de Violência Doméstica e de pessoas em situação de sem-abrigo;</t>
    </r>
    <r>
      <rPr>
        <sz val="12"/>
        <color rgb="FF303030"/>
        <rFont val="Calibri"/>
        <family val="2"/>
        <scheme val="minor"/>
      </rPr>
      <t xml:space="preserve"> </t>
    </r>
  </si>
  <si>
    <r>
      <t>d)</t>
    </r>
    <r>
      <rPr>
        <b/>
        <sz val="7"/>
        <color rgb="FFF7CAAC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Associações de moradores e cooperativas de habitação e construção, no caso dos núcleos precários a que se refere o artigo 11.º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do Decreto-Lei n.º 37/2018;</t>
    </r>
  </si>
  <si>
    <r>
      <t>e)</t>
    </r>
    <r>
      <rPr>
        <b/>
        <sz val="7"/>
        <color rgb="FFF7CAAC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Os proprietários de frações ou prédios situados em núcleos degradados, conforme disposto no artigo 12.º do Decreto-Lei n.º 37/2018.</t>
    </r>
  </si>
  <si>
    <t>Descrição de aviso PRR</t>
  </si>
  <si>
    <r>
      <t>1.1.1.</t>
    </r>
    <r>
      <rPr>
        <sz val="7"/>
        <color rgb="FFC00000"/>
        <rFont val="Times New Roman"/>
        <family val="1"/>
      </rPr>
      <t xml:space="preserve">        </t>
    </r>
    <r>
      <rPr>
        <b/>
        <sz val="14"/>
        <color rgb="FFC00000"/>
        <rFont val="Calibri Light"/>
        <family val="2"/>
      </rPr>
      <t>Beneficiário Direto do 1º Direito (BD1D)</t>
    </r>
  </si>
  <si>
    <t xml:space="preserve">Pelas EP referidas </t>
  </si>
  <si>
    <t>município competente</t>
  </si>
  <si>
    <t>Identificação prédio ou fração (conforme propriedade horizontal ou designação que permita a identificação)</t>
  </si>
  <si>
    <t>Despesas com arrendamento temporário</t>
  </si>
  <si>
    <t>Código da freguesia</t>
  </si>
  <si>
    <t>Morada (designação e n.º de polícia)</t>
  </si>
  <si>
    <t>Resposta Sim ou não</t>
  </si>
  <si>
    <t>Indicação se cumpre os requisitos gerais de acesso a financiamento PRR (apenas se a resposta for "Sim", a todas as questões)</t>
  </si>
  <si>
    <t>Código do fogo para efeitos de ligação ao ficheiro de agregados (númeração automática)</t>
  </si>
  <si>
    <t>Fase em que é obrigatória a apresentação dos elementos.</t>
  </si>
  <si>
    <t>REQUISITO PROCESSUAL</t>
  </si>
  <si>
    <t>Contrato de empreitada e visto do Tribunal de Contas (se sujeito a visto); Em caso de aplicação de dispensa de redução a escrito do contrato de empreitada (alínea d) art.º 95 do CCP) - proposta/orçamento</t>
  </si>
  <si>
    <t>CR5.</t>
  </si>
  <si>
    <t>Dispensável caso a versão final do projeto já tenha sido submetida ao IHRU para efeito de homologação no regime de Habitação a Custos Controlados. Nesse caso, indicar apenas a data e a referência do ofício que acompanhou o projeto a considerar.</t>
  </si>
  <si>
    <t xml:space="preserve">Projeto de arquitectura (Nos casos construção ou reabilitação caso as áreas brutas habitacionais sejam novas ou alteradas. Deverá incluir lista de fogos, tipologias e áreas brutas habitacionais respetivas; as peças desenhadas deverão estar em formato digital dwf ou dwg.) </t>
  </si>
  <si>
    <t>CR1.</t>
  </si>
  <si>
    <t>CR.</t>
  </si>
  <si>
    <t>Certidão de Teor da Conservatória de Registo Predial (ou código da certidão permanente) dos terrenos a adquirir ou edificar, edifícios e/ou frações a reabilitar ou arrendar, conforme aplicável</t>
  </si>
  <si>
    <t>Um ficheiro pdf para cada CPU nomeado com número do artigo matricial e fração a que respeita.</t>
  </si>
  <si>
    <t>Caderneta Predial Urbana respeitante aos terrenos a adquirir ou edificar, edifícios e/ou frações a reabilitar ou arrendar, conforme aplicável</t>
  </si>
  <si>
    <t>OBSERVAÇÕES</t>
  </si>
  <si>
    <t>ENQUADRAMENTO LEGAL</t>
  </si>
  <si>
    <t>N.º</t>
  </si>
  <si>
    <t>Não dispensa a consulta da legislação aplicável. O IHRU poderá solicitar informações ou elementos complementares, 
de acordo com o estabelecido no art.º 6.º n.º 5 da Portaria n.º 230/2018, na sua redação atual.</t>
  </si>
  <si>
    <t>Em falta</t>
  </si>
  <si>
    <t>Entregue</t>
  </si>
  <si>
    <t>Logo que disponível, no limite até 90 dias após conclusão da obra ou aquisição</t>
  </si>
  <si>
    <t>Até ao 1º desembolso</t>
  </si>
  <si>
    <t>Com o assinatura do contrato</t>
  </si>
  <si>
    <t xml:space="preserve">Declara-se que a presente candidatura  cumpre os requisitos do Aviso, assim como os requisitos legais conforme Anexo 1 - Requisitos legais)
</t>
  </si>
  <si>
    <t xml:space="preserve">ANEXO I  - REQUISITOS LEGAIS </t>
  </si>
  <si>
    <t>ANEXO I - Requisitos Legais</t>
  </si>
  <si>
    <t>Tipo de contrato</t>
  </si>
  <si>
    <t>Habitação própria e permanente</t>
  </si>
  <si>
    <t>Arrendamento apoiado</t>
  </si>
  <si>
    <t>Renda condicionada</t>
  </si>
  <si>
    <t>Com a submissão da candidatura</t>
  </si>
  <si>
    <t>Um ficheiro pdf para cada CRP nomeado com número do artigo matricial e fração a que respeita, conforme aplicável.</t>
  </si>
  <si>
    <t>Fase</t>
  </si>
  <si>
    <t>Verificação pelo município</t>
  </si>
  <si>
    <t>Entregue e verificado pelo município</t>
  </si>
  <si>
    <t>Telefone</t>
  </si>
  <si>
    <t>Preço do terreno</t>
  </si>
  <si>
    <r>
      <t xml:space="preserve">Elementos de instrução </t>
    </r>
    <r>
      <rPr>
        <b/>
        <i/>
        <u/>
        <sz val="11"/>
        <color theme="1"/>
        <rFont val="Calibri Light"/>
        <family val="2"/>
        <scheme val="major"/>
      </rPr>
      <t>necessários à Formalização da Candidatura</t>
    </r>
  </si>
  <si>
    <r>
      <t xml:space="preserve">ANEXO III - Estrutura de custos do pedido de financiamento (apenas despesas elegíveis - </t>
    </r>
    <r>
      <rPr>
        <i/>
        <sz val="11"/>
        <color rgb="FFFF0000"/>
        <rFont val="Calibri Light"/>
        <family val="2"/>
        <scheme val="major"/>
      </rPr>
      <t>valores sem IVA</t>
    </r>
    <r>
      <rPr>
        <i/>
        <sz val="11"/>
        <color theme="1"/>
        <rFont val="Calibri Light"/>
        <family val="2"/>
        <scheme val="major"/>
      </rPr>
      <t>)</t>
    </r>
  </si>
  <si>
    <t xml:space="preserve">Conclusão sobre os requisitos gerais de acesso ao PRR - </t>
  </si>
  <si>
    <t>NQ e CO - Para operações com custos elegíveis superiores a 1.000 euros/m2</t>
  </si>
  <si>
    <t>Aquisição de terrenos e construção de prédio ou de empreendimento habitacional - art.º 29.º b)</t>
  </si>
  <si>
    <t>Rendas reduzidas por efeito de programas especiais.</t>
  </si>
  <si>
    <t>Tipologias</t>
  </si>
  <si>
    <t>Tipo de Entidade</t>
  </si>
  <si>
    <t>coeficiente</t>
  </si>
  <si>
    <t>ENTIDADE PÚBLICA</t>
  </si>
  <si>
    <t>VARIÁVEIS PARA DETERMINAÇÃO DO CUSTO DE PROMOÇÃO (CP)</t>
  </si>
  <si>
    <t>COOPERATIVA</t>
  </si>
  <si>
    <t>EMPRESA</t>
  </si>
  <si>
    <t>Certificação ambiental (máx 15%)</t>
  </si>
  <si>
    <t>» clicar para consultar</t>
  </si>
  <si>
    <t>Localização (CR)</t>
  </si>
  <si>
    <t>Região Autónoma da Madeira</t>
  </si>
  <si>
    <t>CR - é o coeficiente regional, sendo igual a 1 para empreendimentos situados no Continente e 1,20 para empreendimentos situados nas Regiões Autónomas da Madeira e dos Açores;</t>
  </si>
  <si>
    <t>CO (entre 1 e 1,12)</t>
  </si>
  <si>
    <t>Preencher NQ e CO ou estimar um valor entre 1 e 1,12) - CO - é o coeficiente operacional, sendo fixado entre 1 e 1,12, pelo IHRU, I. P., caso a caso, de acordo com critérios definidos por despacho do membro do Governo responsável pela área da habitação;</t>
  </si>
  <si>
    <t>CL (CIMI)</t>
  </si>
  <si>
    <t>CL - é o coeficiente de localização definido no artigo 42.º do Código do Imposto Municipal sobre Imóveis, aprovado pelo Decreto-Lei n.º 287/2003, de 12 de novembro, na redação atual;</t>
  </si>
  <si>
    <t>CA (Índice de Preços Habitação INE)</t>
  </si>
  <si>
    <t>CA - é o coeficiente de atualização do valor do terreno, sendo igual ao Índice de Preços da Habitação para Portugal, divulgado pelo Instituto Nacional de Estatística.</t>
  </si>
  <si>
    <t>Propriedade plena ( S/N)</t>
  </si>
  <si>
    <t>sim</t>
  </si>
  <si>
    <t>Direito de superfície (em anos)</t>
  </si>
  <si>
    <t>CS atualizado indice INE</t>
  </si>
  <si>
    <t>Parâmetros de cálculo</t>
  </si>
  <si>
    <t>Área brutas</t>
  </si>
  <si>
    <t>Preços finais</t>
  </si>
  <si>
    <t>Período de referência dos dados</t>
  </si>
  <si>
    <t>Índice de custo de construção de habitação nova (Base - 2015)</t>
  </si>
  <si>
    <t>CS *</t>
  </si>
  <si>
    <t>VT** x CT*** (€/m²)
VT = (CL * 270 - 230) * CA/100, com o valor mínimo de 40</t>
  </si>
  <si>
    <t>CP = CS * 1,30 * CR * CO + VT * CT (€/m²)
 custo de promoção</t>
  </si>
  <si>
    <t>CPa (€/m²)
custo de promoção partes acessórias</t>
  </si>
  <si>
    <t>Habitação
(m2)</t>
  </si>
  <si>
    <t>Lugar de estacionamento
 (m2)</t>
  </si>
  <si>
    <t>Boxe de estacionamento
 (m2)</t>
  </si>
  <si>
    <t>Garagem individual
 (m2)</t>
  </si>
  <si>
    <t>Arrecadação
 (m2)</t>
  </si>
  <si>
    <t>Lugar de estacionamento (€/un)</t>
  </si>
  <si>
    <t>Boxe de estacionamento (€/un)</t>
  </si>
  <si>
    <t>Garagem individual (€/un)</t>
  </si>
  <si>
    <t>Arrecadação (€/un)</t>
  </si>
  <si>
    <t>*CS - é o custo de referência por metro quadrado de área bruta estabelecido de acordo com o n.º 9.º atualizado mensalmente com base no índice de custo de construção de habitação nova, divulgado pelo Instituto Nacional de Estatística, correspondendo a base 100 a 670 euros.</t>
  </si>
  <si>
    <t>*** - CT - é o coeficiente relativo à titularidade do terreno, sendo 1 no caso de terreno em propriedade plena, ou, no caso de terreno em direito de superfície, variável entre 0 e 0,8, conforme definido nas alíneas f), g) e h) do artigo 13.º do Código do Imposto Municipal sobre as Transmissões Onerosas de Imóveis, aprovado pelo Decreto-Lei n.º 287/2003, de 12 de novembro, na redação atual;</t>
  </si>
  <si>
    <t>** - VT - é o valor do terreno;</t>
  </si>
  <si>
    <t>Lugar do estacionamento</t>
  </si>
  <si>
    <t xml:space="preserve">Boxe de estacionamento
</t>
  </si>
  <si>
    <t>Garagem individual</t>
  </si>
  <si>
    <t>Área bruta privativa da habitação conforme caderneta predial (m²)</t>
  </si>
  <si>
    <t>Áreas brutas - Portaria 65/2019, atual redação (m²)</t>
  </si>
  <si>
    <t>VALIDAÇÃO IHRU</t>
  </si>
  <si>
    <t>Atos Notariais com aquisição</t>
  </si>
  <si>
    <t>Registos com aquisição</t>
  </si>
  <si>
    <t>Segurança em Obra</t>
  </si>
  <si>
    <r>
      <t xml:space="preserve">Empreitadas </t>
    </r>
    <r>
      <rPr>
        <b/>
        <sz val="10"/>
        <color rgb="FFFF0000"/>
        <rFont val="Calibri Light"/>
        <family val="2"/>
        <scheme val="major"/>
      </rPr>
      <t>edificação</t>
    </r>
    <r>
      <rPr>
        <b/>
        <sz val="10"/>
        <color theme="1"/>
        <rFont val="Calibri Light"/>
        <family val="2"/>
        <scheme val="major"/>
      </rPr>
      <t xml:space="preserve">
(apenas elegível para contratos de empreitada celebrados a partir de 2020-02-01)
</t>
    </r>
  </si>
  <si>
    <r>
      <t xml:space="preserve">Empreitadas </t>
    </r>
    <r>
      <rPr>
        <b/>
        <sz val="10"/>
        <color rgb="FFFF0000"/>
        <rFont val="Calibri Light"/>
        <family val="2"/>
        <scheme val="major"/>
      </rPr>
      <t>infraestruturas</t>
    </r>
    <r>
      <rPr>
        <b/>
        <sz val="10"/>
        <color theme="1"/>
        <rFont val="Calibri Light"/>
        <family val="2"/>
        <scheme val="major"/>
      </rPr>
      <t xml:space="preserve">
(apenas elegível para contratos de empreitada celebrados a partir de 2020-02-01)</t>
    </r>
  </si>
  <si>
    <t>Valor da Renda</t>
  </si>
  <si>
    <t>Preço de aquisição</t>
  </si>
  <si>
    <t>Trabalhos com acessibilidades e de sustentabilidade ambiental</t>
  </si>
  <si>
    <t>Fornecimentos com acessibilidades e de sustentabilidade ambiental</t>
  </si>
  <si>
    <t>Obras</t>
  </si>
  <si>
    <t>Elementos cadastrais</t>
  </si>
  <si>
    <t>Identificação das habitações</t>
  </si>
  <si>
    <t>Un. residencial</t>
  </si>
  <si>
    <t>IVA</t>
  </si>
  <si>
    <t>Valor da subrenda</t>
  </si>
  <si>
    <t>Continente</t>
  </si>
  <si>
    <t>NUTS I</t>
  </si>
  <si>
    <t>Região Autónoma dos Açores</t>
  </si>
  <si>
    <t>Áreas por tipologia</t>
  </si>
  <si>
    <t>Total com IVA</t>
  </si>
  <si>
    <t>Capitais próprios</t>
  </si>
  <si>
    <t>Arrendamento.</t>
  </si>
  <si>
    <t>Aquisição.</t>
  </si>
  <si>
    <t>Registos Aquisição.</t>
  </si>
  <si>
    <t>Atos Notariais Aquisição.</t>
  </si>
  <si>
    <t>Edif. Constr..</t>
  </si>
  <si>
    <t>Infras Constr..</t>
  </si>
  <si>
    <t>Terreno.</t>
  </si>
  <si>
    <t>Trabalhos Acessib. e Sust. Ambiental.</t>
  </si>
  <si>
    <t>Fornecimentos Acessib. e Sust. Ambiental.</t>
  </si>
  <si>
    <t>Fiscalização.</t>
  </si>
  <si>
    <t>Publicitação.</t>
  </si>
  <si>
    <t>Registos Finais.</t>
  </si>
  <si>
    <t>Projetos.</t>
  </si>
  <si>
    <t>Coordenação Segurança em obra.</t>
  </si>
  <si>
    <t>Atos Notariais Finais.</t>
  </si>
  <si>
    <t>Certificação Energética.</t>
  </si>
  <si>
    <t>IVA.</t>
  </si>
  <si>
    <t>Financiamento</t>
  </si>
  <si>
    <t>Comparticipação</t>
  </si>
  <si>
    <t>Total investimento</t>
  </si>
  <si>
    <t>Face ao conteúdo da presente ficha de análise, verifica-se que a presente candidatura cumpre os requisitos estipulados pelo aviso n.º 1-RE-CO2-i01/2021 e demais legislação aplicável, para efeitos de submissão à Consideração Superior da decisão de aprovação da candidatura, a que respeita o valor de comparticipação de exposto no quadro seguinte:</t>
  </si>
  <si>
    <t>PARECER TÉCNICO IHRU</t>
  </si>
  <si>
    <t>Comparticipação Aquisição</t>
  </si>
  <si>
    <t>ESTRUTURA DE CUSTOS</t>
  </si>
  <si>
    <t>VALOR  DO PROJETO</t>
  </si>
  <si>
    <t>Regime de atribuição</t>
  </si>
  <si>
    <t xml:space="preserve">Morada </t>
  </si>
  <si>
    <t xml:space="preserve">Código do fogo </t>
  </si>
  <si>
    <t xml:space="preserve">Identificação prédio ou fração </t>
  </si>
  <si>
    <t xml:space="preserve">IDENTIFICAÇÃO DOS FOGOS </t>
  </si>
  <si>
    <t>Data da concretização da solução habitacional:</t>
  </si>
  <si>
    <t>Número candidatura:</t>
  </si>
  <si>
    <t>Solução habitacional:</t>
  </si>
  <si>
    <t>OBJETIVOS  DO PROJETO</t>
  </si>
  <si>
    <t>IBAN</t>
  </si>
  <si>
    <t>FICHA DO PROJETO DE INVESTIMENTO</t>
  </si>
  <si>
    <r>
      <t xml:space="preserve">ANEXO III - Estrutura de custos do pedido de financiamento (apenas despesas elegíveis referentes aos fogos - </t>
    </r>
    <r>
      <rPr>
        <b/>
        <sz val="12"/>
        <color rgb="FFFF0000"/>
        <rFont val="Calibri Light"/>
        <family val="2"/>
        <scheme val="major"/>
      </rPr>
      <t>valores sem IVA</t>
    </r>
    <r>
      <rPr>
        <b/>
        <sz val="12"/>
        <color theme="1"/>
        <rFont val="Calibri Light"/>
        <family val="2"/>
        <scheme val="major"/>
      </rPr>
      <t>) - cálculo dos apoios</t>
    </r>
  </si>
  <si>
    <t>Sub-total obras</t>
  </si>
  <si>
    <t>Valor final do fogo</t>
  </si>
  <si>
    <t>Parâmetros de cálculo dos apoios</t>
  </si>
  <si>
    <t>Área de referência da HCC de acordo com a tipologia da habitação</t>
  </si>
  <si>
    <t>Tipologia da Habitação</t>
  </si>
  <si>
    <t>Parâmetros de cálculo conforme Habitação de Custos Controlados</t>
  </si>
  <si>
    <t>Taxa normal</t>
  </si>
  <si>
    <t>Taxa reduzida</t>
  </si>
  <si>
    <t>Data da escritura</t>
  </si>
  <si>
    <t>Valor referência aquisição (Área privativa CPU x Valor de referência/m2)</t>
  </si>
  <si>
    <t>https://www.ine.pt/xportal/xmain?xpid=INE&amp;xpgid=ine_indicadores&amp;indOcorrCod=0009484&amp;contexto=bd&amp;selTab=tab2&amp;xlang=pt</t>
  </si>
  <si>
    <t>IVA compaticipação</t>
  </si>
  <si>
    <t>Observações (data da escritura)</t>
  </si>
  <si>
    <t>Valor referência aquisição/m2 (trimestre de aquisição ou último trimestre publicado pelo INE no caso dos fogos não adquiridos)</t>
  </si>
  <si>
    <t>IVA associado comparticipação</t>
  </si>
  <si>
    <t>Valor do apoio</t>
  </si>
  <si>
    <t>Comparticipação obras (inclui IVA)</t>
  </si>
  <si>
    <t>Comparticipação total (inclui IVA das obras)</t>
  </si>
  <si>
    <t>Valor referência obras (Valor de referência deduzido custo de aquisição)</t>
  </si>
  <si>
    <t>Fundamentação de não conformidade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</si>
  <si>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</si>
  <si>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</si>
  <si>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</si>
  <si>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</si>
  <si>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</si>
  <si>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</si>
  <si>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</si>
  <si>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</si>
  <si>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</si>
  <si>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</si>
  <si>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</si>
  <si>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</si>
  <si>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</si>
  <si>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</si>
  <si>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</si>
  <si>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</si>
  <si>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</si>
  <si>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</si>
  <si>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</si>
  <si>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</si>
  <si>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</si>
  <si>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</si>
  <si>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</si>
  <si>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</si>
  <si>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</si>
  <si>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</si>
  <si>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</si>
  <si>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</si>
  <si>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</si>
  <si>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</si>
  <si>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</si>
  <si>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</si>
  <si>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</si>
  <si>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</si>
  <si>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</si>
  <si>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</si>
  <si>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</si>
  <si>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</si>
  <si>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</si>
  <si>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</si>
  <si>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</si>
  <si>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</si>
  <si>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</si>
  <si>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</si>
  <si>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</si>
  <si>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</si>
  <si>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</si>
  <si>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</si>
  <si>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</si>
  <si>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</si>
  <si>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</si>
  <si>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</si>
  <si>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</si>
  <si>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</si>
  <si>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</si>
  <si>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</si>
  <si>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</si>
  <si>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</si>
  <si>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</si>
  <si>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</si>
  <si>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</si>
  <si>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</si>
  <si>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</si>
  <si>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</si>
  <si>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</si>
  <si>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</si>
  <si>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</si>
  <si>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</si>
  <si>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</si>
  <si>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</si>
  <si>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</si>
  <si>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</si>
  <si>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</si>
  <si>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</si>
  <si>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</si>
  <si>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</si>
  <si>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d77</t>
  </si>
  <si>
    <t>d78</t>
  </si>
  <si>
    <t>d79</t>
  </si>
  <si>
    <t>d80</t>
  </si>
  <si>
    <t>d81</t>
  </si>
  <si>
    <t>d82</t>
  </si>
  <si>
    <t>d83</t>
  </si>
  <si>
    <t>d84</t>
  </si>
  <si>
    <t>d85</t>
  </si>
  <si>
    <t>d86</t>
  </si>
  <si>
    <t>d87</t>
  </si>
  <si>
    <t>d88</t>
  </si>
  <si>
    <t>d89</t>
  </si>
  <si>
    <t>d90</t>
  </si>
  <si>
    <t>d91</t>
  </si>
  <si>
    <t>d92</t>
  </si>
  <si>
    <t>d93</t>
  </si>
  <si>
    <t>d94</t>
  </si>
  <si>
    <t>d95</t>
  </si>
  <si>
    <t>d96</t>
  </si>
  <si>
    <t>d97</t>
  </si>
  <si>
    <t>d98</t>
  </si>
  <si>
    <t>d99</t>
  </si>
  <si>
    <t>d100</t>
  </si>
  <si>
    <t>d101</t>
  </si>
  <si>
    <t>d102</t>
  </si>
  <si>
    <t>d103</t>
  </si>
  <si>
    <t>d104</t>
  </si>
  <si>
    <t>d105</t>
  </si>
  <si>
    <t>d106</t>
  </si>
  <si>
    <t>d107</t>
  </si>
  <si>
    <t>d108</t>
  </si>
  <si>
    <t>d109</t>
  </si>
  <si>
    <t>d110</t>
  </si>
  <si>
    <t>d111</t>
  </si>
  <si>
    <t>d112</t>
  </si>
  <si>
    <t>d113</t>
  </si>
  <si>
    <t>d114</t>
  </si>
  <si>
    <t>d115</t>
  </si>
  <si>
    <t>d116</t>
  </si>
  <si>
    <t>d117</t>
  </si>
  <si>
    <t>d118</t>
  </si>
  <si>
    <t>d119</t>
  </si>
  <si>
    <t>d120</t>
  </si>
  <si>
    <t>d121</t>
  </si>
  <si>
    <t>d122</t>
  </si>
  <si>
    <t>d123</t>
  </si>
  <si>
    <t>d124</t>
  </si>
  <si>
    <t>d125</t>
  </si>
  <si>
    <t>d126</t>
  </si>
  <si>
    <t>d127</t>
  </si>
  <si>
    <t>d128</t>
  </si>
  <si>
    <t>d129</t>
  </si>
  <si>
    <t>d130</t>
  </si>
  <si>
    <t>d131</t>
  </si>
  <si>
    <t>d132</t>
  </si>
  <si>
    <t>d133</t>
  </si>
  <si>
    <t>d134</t>
  </si>
  <si>
    <t>d135</t>
  </si>
  <si>
    <t>Investimento</t>
  </si>
  <si>
    <t>Capitais Próprios</t>
  </si>
  <si>
    <t>Valor s/IVA</t>
  </si>
  <si>
    <t>Valor c/IVA</t>
  </si>
  <si>
    <t>UNIVERSOS DOS AGREGADOS E DAS PESSOAS ABRANGIDAS PELO ACORDO EM ANEXO PRÓPRIO (selecionado com "X" uma das opções seguintes)</t>
  </si>
  <si>
    <t>Conforme ficheiro anexo</t>
  </si>
  <si>
    <t>x</t>
  </si>
  <si>
    <t>Os elementos de identificação das pessoas e dos agregados a que se destinam as habitações objeto do presente contrato, serão remetidos ao IHRU em função da modalidade de atribuição das habitações aos mesmos até à concretização da solução habitacional.</t>
  </si>
  <si>
    <t>Data da concretização da solução habitacional validada pelo IHRU:</t>
  </si>
  <si>
    <t>CRONOGRAMA DE EXECUÇÃO FÍSICA E FINANCEIRA DO INVESTIMENTO, CONFORME AVISO DE PUBLICITAÇÃO N.º 1-RE-CO2-I01/2021 - REQUISITO 4. III B)</t>
  </si>
  <si>
    <t>Ano</t>
  </si>
  <si>
    <t>Execução física (*)</t>
  </si>
  <si>
    <t>Execução financeira</t>
  </si>
  <si>
    <t>até 2021</t>
  </si>
  <si>
    <t>Até mar/2026</t>
  </si>
  <si>
    <t>(*) - Consignação dos trabalhos no prazo máximo de 1 ano após notificação do IHRU da aprovação do financiamento</t>
  </si>
  <si>
    <t xml:space="preserve">PONTO III, DO REQUISITO 4 DO AVISO N.º 1-RE-CO2-I01/2021 </t>
  </si>
  <si>
    <t>A Entidade Beneficiária declara estarem asseguradas as condições para o cumprimento dos requisitos de eficiência energética conforme ponto III, do requisito 4 do aviso de publicitação n.º 1-RE-CO2-i01/2021, com as especificações técnicas do anexo I do mesmo aviso;</t>
  </si>
  <si>
    <t>Coeficiente de Localização</t>
  </si>
  <si>
    <r>
      <t>Ser</t>
    </r>
    <r>
      <rPr>
        <sz val="12"/>
        <color rgb="FF000000"/>
        <rFont val="Calibri"/>
        <family val="2"/>
        <scheme val="minor"/>
      </rPr>
      <t>viços Sociais da Guarda Nacional Republicana (SSGNR);</t>
    </r>
  </si>
  <si>
    <t xml:space="preserve">Serviços Sociais da Polícia de Segurança Pública (SSPSP); </t>
  </si>
  <si>
    <t xml:space="preserve">Polícia de Segurança Pública (PSP), e </t>
  </si>
  <si>
    <t>Serviços de Estrangeiros e Fronteiras (SEF).</t>
  </si>
  <si>
    <t>Ponto focal:</t>
  </si>
  <si>
    <t>Descrição da operação em atenção ao cumprimento do estabelecido, quer no artigo 360.º da Lei n.º 75-B/2020, de 31 de dezembro, quer no artigo 22.º do Regulamento (UE) 2021/241, designadamente</t>
  </si>
  <si>
    <t>Descrição e valores do investimento que é objeto do financiamento com verbas do PRR e, se for o caso, da parte do investimento que não é abrangido</t>
  </si>
  <si>
    <t>Plano do financiamento do investimento com as verbas do PRR em função do cronograma da execução do mesmo, físico e financeiro, incluindo, se for o caso, a identificação das fontes de financiamento destinadas a cobrir a parte não financiada com aquelas verbas</t>
  </si>
  <si>
    <t xml:space="preserve">Informação e elementos sobre a metodologia e indicadores a aplicar pelos BF para efeito de controlo da execução dos seus investimentos de acordo com o respetivo cronograma, nomeadamente no que respeita ao cumprimento do Requisito 4.iii do n.º 3.3.1 do Aviso; </t>
  </si>
  <si>
    <t>Declaração referida em 4.3.1, Requisito 3.II e 4.4 do presente Aviso</t>
  </si>
  <si>
    <t xml:space="preserve">f) Declaração referida em 4.4 alínea b) do presente Aviso. </t>
  </si>
  <si>
    <t>Conforme minuta disponibilizada no Portal do IHRU - PRR</t>
  </si>
  <si>
    <t>Verificação dos requisitos pela SGMAI</t>
  </si>
  <si>
    <t>Estrutura de custos</t>
  </si>
  <si>
    <t>Entidade:</t>
  </si>
  <si>
    <t>Reabilitação de 165 alojamentos</t>
  </si>
  <si>
    <t xml:space="preserve">Reabilitação de bloco habitacional </t>
  </si>
  <si>
    <t xml:space="preserve">Construção de bloco habitacional </t>
  </si>
  <si>
    <t>Reabilitação centro de instalação temporários e espaços equiparados</t>
  </si>
  <si>
    <t>N. de alojamentos:</t>
  </si>
  <si>
    <t>Investimento RE‐C02‐i02 - Bolsa Nacional de Alojamento Urgente e Temporário
AVISO N.º 3/CO2-i02/2022 - Forças de Segurança</t>
  </si>
  <si>
    <t>ANEXO II - Identificação dos alojamentos objeto do financiamento</t>
  </si>
  <si>
    <t>Anexo 4 do Aviso N.º 3/CO2-i02/2022</t>
  </si>
  <si>
    <t>Aviso N.º 3/CO2-i02/2022 - Anexo 4, alínea a)</t>
  </si>
  <si>
    <t>Aviso N.º 3/CO2-i02/2022 - Anexo 4, alínea b)</t>
  </si>
  <si>
    <t>Aviso N.º 3/CO2-i02/2022 - Anexo 4, alínea c)</t>
  </si>
  <si>
    <t>Aviso N.º 3/CO2-i02/2022 - Anexo 4, alínea d)</t>
  </si>
  <si>
    <t>Aviso N.º 3/CO2-i02/2022 - Anexo 4, alínea e)</t>
  </si>
  <si>
    <t>Aviso N.º 3/CO2-i02/2022 - Anexo 4, alínea f)</t>
  </si>
  <si>
    <t>Verificação dos requisitos peo IHRU</t>
  </si>
  <si>
    <t>Soluções</t>
  </si>
  <si>
    <t>Modalidade de Apoio:</t>
  </si>
  <si>
    <r>
      <t xml:space="preserve">ANEXO III - Estrutura de custos do pedido de financiamento (apenas despesas elegíveis - </t>
    </r>
    <r>
      <rPr>
        <b/>
        <sz val="12"/>
        <color rgb="FFFF0000"/>
        <rFont val="Calibri Light"/>
        <family val="2"/>
        <scheme val="major"/>
      </rPr>
      <t>valores sem IVA</t>
    </r>
    <r>
      <rPr>
        <b/>
        <sz val="12"/>
        <color theme="1"/>
        <rFont val="Calibri Light"/>
        <family val="2"/>
        <scheme val="major"/>
      </rPr>
      <t>)</t>
    </r>
  </si>
  <si>
    <t>Data e assinatura do responsável</t>
  </si>
  <si>
    <t>Objeto de financiamento:</t>
  </si>
  <si>
    <t>objeto de financiamento</t>
  </si>
  <si>
    <t>Áreas de utilização habitacional e espaços complementares de utilização comum de centros de instalação temporários e espaços equiparados.</t>
  </si>
  <si>
    <t>Frações habitacionais dos prédios ou unidades residenciais, tal como definidas nas alíneas k) a q) do artigo 4.º do Decreto‐Lei n.º 37/2018, destinadas a alojamento temporário das forças de segurança.</t>
  </si>
  <si>
    <t>1) O plano de execução do investimento a financiar é compatível com a entrega dos alojamentos até 30 de junho de 2026, considerando-se para o efeito a data relativa a:
• Celebração dos contratos de arrendamento com os destinatários das habitações reabilitadas ou construídas; ou, 
• Auto de receção provisória das obras, no caso de fogos destinados a forma de atribuição diversa do arrendamento</t>
  </si>
  <si>
    <t>2) O cronograma de execução física e financeira do investimento é compatível com a previsão constante do Requisito 2 do aviso, contendo indicadores de realização e de resultado que permitam monitorizar o grau de execução da operação e o cumprimento dos resultados previstos?</t>
  </si>
  <si>
    <t>2.1) Data proposta para conclusão do projecto (incluíndo revisão de projecto obrigatório nos termos do código da contratação pública, quando aplicável)</t>
  </si>
  <si>
    <t>2.2) Data prevista de consignação da obra</t>
  </si>
  <si>
    <t>2.3) Data prevista de conclusão da obra</t>
  </si>
  <si>
    <t>2.4) Data prevista entrega dos alojamentos</t>
  </si>
  <si>
    <t>3) Estão asseguradas as condições para o cumprimento do requisito estipulado no ponto 2.2 do aviso?</t>
  </si>
  <si>
    <t>4) Confirma que não existe cumulação dos apoios, conforme requisito 4 do Aviso?</t>
  </si>
  <si>
    <t>5) Estão asseguradas as condições para o cumprimento do requisito estipulado no ponto 2.2 do aviso?</t>
  </si>
  <si>
    <t>Concelho</t>
  </si>
  <si>
    <t>NQ e NO</t>
  </si>
  <si>
    <t>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</si>
</sst>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5" formatCode="#,##0.00\ &quot;€&quot;"/>
    <numFmt numFmtId="166" formatCode="yyyy/mm/dd;@"/>
    <numFmt numFmtId="167" formatCode="0.0"/>
    <numFmt numFmtId="168" formatCode="_-* #.##0.00\ &quot;€&quot;_-;\-* #.##0.00\ &quot;€&quot;_-;_-* &quot;-&quot;??\ &quot;€&quot;_-;_-@_-"/>
  </numFmts>
  <fonts count="130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0"/>
      <color indexed="8"/>
      <name val="MS Sans Serif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Calibri Light"/>
      <family val="2"/>
      <scheme val="major"/>
    </font>
    <font>
      <sz val="12"/>
      <name val="Calibri Light"/>
      <family val="2"/>
      <scheme val="major"/>
    </font>
    <font>
      <sz val="8"/>
      <name val="Calibri Light"/>
      <family val="2"/>
      <scheme val="major"/>
    </font>
    <font>
      <b/>
      <sz val="12"/>
      <name val="Calibri Light"/>
      <family val="2"/>
      <scheme val="maj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 Light"/>
      <family val="2"/>
    </font>
    <font>
      <b/>
      <sz val="14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 Light"/>
      <family val="2"/>
    </font>
    <font>
      <sz val="8"/>
      <color theme="1"/>
      <name val="Calibri Light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rgb="FF000000"/>
      <name val="Calibri"/>
      <family val="2"/>
    </font>
    <font>
      <sz val="10"/>
      <color rgb="FF000000"/>
      <name val="Arial1"/>
    </font>
    <font>
      <sz val="10"/>
      <color theme="1"/>
      <name val="Calibri Light"/>
      <family val="2"/>
    </font>
    <font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2"/>
      <color theme="1"/>
      <name val="Calibri Light"/>
      <family val="2"/>
    </font>
    <font>
      <b/>
      <sz val="12"/>
      <color rgb="FF0070C0"/>
      <name val="Calibri Light"/>
      <family val="2"/>
    </font>
    <font>
      <i/>
      <u/>
      <sz val="10"/>
      <color theme="10"/>
      <name val="Calibri Light"/>
      <family val="2"/>
    </font>
    <font>
      <sz val="10"/>
      <color indexed="8"/>
      <name val="MS Sans Serif"/>
      <family val="2"/>
    </font>
    <font>
      <sz val="5"/>
      <color theme="1"/>
      <name val="Calibri Light"/>
      <family val="2"/>
      <scheme val="major"/>
    </font>
    <font>
      <b/>
      <sz val="5"/>
      <color theme="1"/>
      <name val="Calibri Light"/>
      <family val="2"/>
      <scheme val="major"/>
    </font>
    <font>
      <sz val="24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name val="Arial"/>
      <family val="2"/>
    </font>
    <font>
      <sz val="10"/>
      <name val="Arial"/>
      <family val="2"/>
    </font>
    <font>
      <i/>
      <sz val="11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2"/>
      <color theme="1"/>
      <name val="Wingdings"/>
      <charset val="2"/>
    </font>
    <font>
      <b/>
      <sz val="11"/>
      <color theme="1"/>
      <name val="Calibri"/>
      <family val="2"/>
    </font>
    <font>
      <b/>
      <sz val="10"/>
      <color theme="1"/>
      <name val="Calibri Light"/>
      <family val="2"/>
    </font>
    <font>
      <sz val="10"/>
      <color theme="1"/>
      <name val="Calibri"/>
      <family val="2"/>
    </font>
    <font>
      <b/>
      <sz val="10"/>
      <color rgb="FF0070C0"/>
      <name val="Calibri Light"/>
      <family val="2"/>
    </font>
    <font>
      <sz val="12"/>
      <color theme="1"/>
      <name val="Calibri Light"/>
      <family val="2"/>
    </font>
    <font>
      <sz val="11"/>
      <color theme="1"/>
      <name val="Wingdings"/>
      <charset val="2"/>
    </font>
    <font>
      <i/>
      <u/>
      <sz val="10"/>
      <color theme="1"/>
      <name val="Calibri Light"/>
      <family val="2"/>
      <scheme val="major"/>
    </font>
    <font>
      <b/>
      <i/>
      <sz val="10"/>
      <color theme="1"/>
      <name val="Calibri Light"/>
      <family val="2"/>
      <scheme val="major"/>
    </font>
    <font>
      <sz val="2"/>
      <color theme="1"/>
      <name val="Calibri Light"/>
      <family val="2"/>
    </font>
    <font>
      <sz val="2"/>
      <color theme="1"/>
      <name val="Calibri"/>
      <family val="2"/>
      <scheme val="minor"/>
    </font>
    <font>
      <i/>
      <u/>
      <sz val="10"/>
      <color theme="1"/>
      <name val="Calibri Light"/>
      <family val="2"/>
    </font>
    <font>
      <sz val="2"/>
      <color theme="1"/>
      <name val="Wingdings"/>
      <charset val="2"/>
    </font>
    <font>
      <b/>
      <sz val="2"/>
      <color theme="1"/>
      <name val="Calibri Light"/>
      <family val="2"/>
    </font>
    <font>
      <sz val="11"/>
      <color theme="1"/>
      <name val="Calibri"/>
      <family val="2"/>
    </font>
    <font>
      <sz val="2"/>
      <color theme="1"/>
      <name val="Calibri"/>
      <family val="2"/>
    </font>
    <font>
      <b/>
      <sz val="10"/>
      <color theme="1"/>
      <name val="Calibri Light"/>
      <family val="2"/>
      <scheme val="major"/>
    </font>
    <font>
      <b/>
      <sz val="7"/>
      <color rgb="FFF7CAAC"/>
      <name val="Times New Roman"/>
      <family val="1"/>
    </font>
    <font>
      <sz val="12"/>
      <color theme="1"/>
      <name val="Calibri"/>
      <family val="2"/>
      <scheme val="minor"/>
    </font>
    <font>
      <sz val="12"/>
      <color rgb="FF303030"/>
      <name val="Calibri"/>
      <family val="2"/>
      <scheme val="minor"/>
    </font>
    <font>
      <b/>
      <sz val="14"/>
      <color rgb="FFC00000"/>
      <name val="Calibri Light"/>
      <family val="2"/>
    </font>
    <font>
      <sz val="7"/>
      <color rgb="FFC00000"/>
      <name val="Times New Roman"/>
      <family val="1"/>
    </font>
    <font>
      <i/>
      <sz val="11"/>
      <color rgb="FFFF000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b/>
      <i/>
      <sz val="14"/>
      <color theme="1"/>
      <name val="Calibri Light"/>
      <family val="2"/>
      <scheme val="major"/>
    </font>
    <font>
      <b/>
      <sz val="11"/>
      <color theme="4"/>
      <name val="Calibri Light"/>
      <family val="2"/>
      <scheme val="major"/>
    </font>
    <font>
      <sz val="11"/>
      <color theme="4"/>
      <name val="Calibri Light"/>
      <family val="2"/>
      <scheme val="major"/>
    </font>
    <font>
      <i/>
      <sz val="11"/>
      <color theme="4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i/>
      <sz val="9"/>
      <name val="Calibri Light"/>
      <family val="2"/>
      <scheme val="major"/>
    </font>
    <font>
      <sz val="7"/>
      <name val="Calibri Light"/>
      <family val="2"/>
      <scheme val="major"/>
    </font>
    <font>
      <i/>
      <sz val="10"/>
      <name val="Calibri Light"/>
      <family val="2"/>
      <scheme val="major"/>
    </font>
    <font>
      <sz val="9"/>
      <name val="Calibri Light"/>
      <family val="2"/>
      <scheme val="major"/>
    </font>
    <font>
      <b/>
      <i/>
      <sz val="12"/>
      <name val="Calibri Light"/>
      <family val="2"/>
      <scheme val="major"/>
    </font>
    <font>
      <sz val="2"/>
      <name val="Calibri Light"/>
      <family val="2"/>
      <scheme val="major"/>
    </font>
    <font>
      <b/>
      <sz val="2"/>
      <name val="Calibri Light"/>
      <family val="2"/>
      <scheme val="major"/>
    </font>
    <font>
      <sz val="40"/>
      <name val="Calibri Light"/>
      <family val="2"/>
      <scheme val="major"/>
    </font>
    <font>
      <i/>
      <sz val="40"/>
      <name val="Calibri Light"/>
      <family val="2"/>
      <scheme val="major"/>
    </font>
    <font>
      <b/>
      <sz val="40"/>
      <name val="Calibri Light"/>
      <family val="2"/>
      <scheme val="major"/>
    </font>
    <font>
      <sz val="10"/>
      <name val="Calibri Light"/>
      <family val="2"/>
    </font>
    <font>
      <b/>
      <i/>
      <u/>
      <sz val="11"/>
      <color theme="1"/>
      <name val="Calibri Light"/>
      <family val="2"/>
      <scheme val="major"/>
    </font>
    <font>
      <b/>
      <i/>
      <sz val="13"/>
      <color theme="1"/>
      <name val="Calibri Light"/>
      <family val="2"/>
      <scheme val="major"/>
    </font>
    <font>
      <b/>
      <sz val="9"/>
      <color theme="0"/>
      <name val="Calibri Light"/>
      <family val="2"/>
    </font>
    <font>
      <b/>
      <sz val="8"/>
      <color theme="0"/>
      <name val="Calibri Light"/>
      <family val="2"/>
    </font>
    <font>
      <b/>
      <sz val="9"/>
      <color theme="0"/>
      <name val="Calibri"/>
      <family val="2"/>
      <scheme val="minor"/>
    </font>
    <font>
      <sz val="40"/>
      <color theme="1"/>
      <name val="Calibri Light"/>
      <family val="2"/>
    </font>
    <font>
      <sz val="5"/>
      <color theme="1"/>
      <name val="Calibri Light"/>
      <family val="2"/>
    </font>
    <font>
      <i/>
      <u/>
      <sz val="10"/>
      <color theme="10"/>
      <name val="Calibri Light"/>
      <family val="2"/>
      <scheme val="major"/>
    </font>
    <font>
      <sz val="10"/>
      <color rgb="FF333333"/>
      <name val="Calibri Light"/>
      <family val="2"/>
    </font>
    <font>
      <i/>
      <sz val="10"/>
      <color theme="1"/>
      <name val="Calibri Light"/>
      <family val="2"/>
    </font>
    <font>
      <b/>
      <sz val="8"/>
      <color indexed="63"/>
      <name val="Arial"/>
      <family val="2"/>
    </font>
    <font>
      <sz val="11"/>
      <color indexed="63"/>
      <name val="Calibri Light"/>
      <family val="2"/>
      <scheme val="major"/>
    </font>
    <font>
      <b/>
      <sz val="14"/>
      <color rgb="FF0070C0"/>
      <name val="Calibri Light"/>
      <family val="2"/>
    </font>
    <font>
      <sz val="12"/>
      <color indexed="63"/>
      <name val="Calibri Light"/>
      <family val="2"/>
      <scheme val="major"/>
    </font>
    <font>
      <sz val="12"/>
      <color rgb="FF0070C0"/>
      <name val="Calibri Light"/>
      <family val="2"/>
    </font>
    <font>
      <sz val="75"/>
      <color theme="1"/>
      <name val="Calibri Light"/>
      <family val="2"/>
    </font>
    <font>
      <b/>
      <sz val="8"/>
      <color theme="1"/>
      <name val="Calibri Light"/>
      <family val="2"/>
      <scheme val="major"/>
    </font>
    <font>
      <b/>
      <sz val="6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color rgb="FF0070C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i/>
      <sz val="12"/>
      <name val="Calibri Light"/>
      <family val="2"/>
    </font>
    <font>
      <i/>
      <sz val="10"/>
      <name val="Calibri Light"/>
      <family val="2"/>
    </font>
    <font>
      <b/>
      <sz val="10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C00000"/>
      <name val="Calibri Light"/>
      <family val="2"/>
      <scheme val="major"/>
    </font>
    <font>
      <sz val="12"/>
      <color rgb="FF000000"/>
      <name val="Calibri"/>
      <family val="2"/>
      <scheme val="minor"/>
    </font>
    <font>
      <sz val="10"/>
      <color theme="9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i/>
      <sz val="11"/>
      <name val="Calibri Light"/>
      <family val="2"/>
      <scheme val="major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7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/>
        <bgColor theme="5"/>
      </patternFill>
    </fill>
    <fill>
      <patternFill patternType="solid">
        <fgColor theme="7"/>
        <bgColor theme="7"/>
      </patternFill>
    </fill>
    <fill>
      <patternFill patternType="solid">
        <fgColor theme="6"/>
        <bgColor theme="6"/>
      </patternFill>
    </fill>
    <fill>
      <patternFill patternType="solid">
        <fgColor theme="5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120">
    <border>
      <left/>
      <right/>
      <top/>
      <bottom/>
      <diagonal/>
    </border>
    <border diagonalDown="1"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double">
        <color theme="1"/>
      </top>
      <bottom style="medium">
        <color theme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 style="dotted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hair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auto="1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44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  <xf numFmtId="9" fontId="11" fillId="0" borderId="0" applyFont="0" applyFill="0" applyBorder="0" applyAlignment="0" applyProtection="0"/>
    <xf numFmtId="0" fontId="12" fillId="3" borderId="1">
      <alignment vertical="top" wrapText="1"/>
    </xf>
    <xf numFmtId="0" fontId="12" fillId="2" borderId="1">
      <alignment vertical="top" wrapText="1"/>
    </xf>
    <xf numFmtId="0" fontId="20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0"/>
    <xf numFmtId="0" fontId="20" fillId="0" borderId="0"/>
    <xf numFmtId="0" fontId="9" fillId="0" borderId="0"/>
    <xf numFmtId="0" fontId="37" fillId="0" borderId="0"/>
    <xf numFmtId="0" fontId="38" fillId="0" borderId="0"/>
    <xf numFmtId="0" fontId="9" fillId="0" borderId="0"/>
    <xf numFmtId="164" fontId="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40" fillId="0" borderId="0"/>
    <xf numFmtId="44" fontId="46" fillId="0" borderId="0" applyFont="0" applyFill="0" applyBorder="0" applyAlignment="0" applyProtection="0"/>
    <xf numFmtId="0" fontId="46" fillId="0" borderId="0" applyNumberFormat="0" applyFont="0" applyFill="0" applyBorder="0" applyAlignment="0" applyProtection="0"/>
    <xf numFmtId="9" fontId="46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0" fillId="0" borderId="0"/>
    <xf numFmtId="44" fontId="4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1" fillId="0" borderId="0"/>
    <xf numFmtId="0" fontId="52" fillId="0" borderId="0"/>
    <xf numFmtId="44" fontId="19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" fillId="0" borderId="0"/>
  </cellStyleXfs>
  <cellXfs count="777">
    <xf numFmtId="0" fontId="0" fillId="0" borderId="0" xfId="0"/>
    <xf numFmtId="0" fontId="33" fillId="0" borderId="0" xfId="0" applyFont="1" applyBorder="1" applyAlignment="1">
      <alignment horizontal="center" vertical="center" wrapText="1"/>
    </xf>
    <xf numFmtId="0" fontId="27" fillId="0" borderId="0" xfId="0" applyFont="1" applyProtection="1">
      <protection hidden="1"/>
    </xf>
    <xf numFmtId="0" fontId="27" fillId="4" borderId="0" xfId="0" applyFont="1" applyFill="1" applyProtection="1">
      <protection hidden="1"/>
    </xf>
    <xf numFmtId="0" fontId="31" fillId="0" borderId="0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9" borderId="24" xfId="0" applyFont="1" applyFill="1" applyBorder="1" applyAlignment="1">
      <alignment horizontal="center" vertical="center" wrapText="1"/>
    </xf>
    <xf numFmtId="49" fontId="29" fillId="4" borderId="0" xfId="0" applyNumberFormat="1" applyFont="1" applyFill="1" applyBorder="1" applyAlignment="1" applyProtection="1">
      <protection locked="0"/>
    </xf>
    <xf numFmtId="0" fontId="47" fillId="4" borderId="0" xfId="0" applyFont="1" applyFill="1" applyProtection="1">
      <protection hidden="1"/>
    </xf>
    <xf numFmtId="0" fontId="48" fillId="4" borderId="0" xfId="0" applyFont="1" applyFill="1" applyBorder="1" applyProtection="1">
      <protection hidden="1"/>
    </xf>
    <xf numFmtId="166" fontId="48" fillId="4" borderId="0" xfId="0" applyNumberFormat="1" applyFont="1" applyFill="1" applyBorder="1" applyProtection="1">
      <protection hidden="1"/>
    </xf>
    <xf numFmtId="0" fontId="47" fillId="0" borderId="0" xfId="0" applyFont="1" applyProtection="1">
      <protection hidden="1"/>
    </xf>
    <xf numFmtId="0" fontId="17" fillId="0" borderId="0" xfId="0" applyFont="1" applyFill="1" applyBorder="1" applyAlignment="1" applyProtection="1">
      <alignment horizontal="center" vertical="center" wrapText="1"/>
    </xf>
    <xf numFmtId="0" fontId="27" fillId="0" borderId="0" xfId="0" applyFont="1" applyProtection="1">
      <protection hidden="1"/>
    </xf>
    <xf numFmtId="0" fontId="27" fillId="0" borderId="0" xfId="0" applyFont="1"/>
    <xf numFmtId="0" fontId="27" fillId="4" borderId="0" xfId="0" applyFont="1" applyFill="1" applyProtection="1">
      <protection hidden="1"/>
    </xf>
    <xf numFmtId="0" fontId="31" fillId="0" borderId="0" xfId="0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47" fillId="4" borderId="0" xfId="0" applyFont="1" applyFill="1" applyBorder="1" applyProtection="1">
      <protection hidden="1"/>
    </xf>
    <xf numFmtId="1" fontId="49" fillId="0" borderId="0" xfId="0" applyNumberFormat="1" applyFont="1" applyFill="1" applyBorder="1" applyAlignment="1">
      <alignment horizontal="center" vertical="center" wrapText="1"/>
    </xf>
    <xf numFmtId="0" fontId="48" fillId="4" borderId="0" xfId="0" applyFont="1" applyFill="1" applyBorder="1" applyAlignment="1" applyProtection="1">
      <protection hidden="1"/>
    </xf>
    <xf numFmtId="0" fontId="0" fillId="7" borderId="0" xfId="0" applyFill="1"/>
    <xf numFmtId="0" fontId="32" fillId="0" borderId="0" xfId="0" applyFont="1"/>
    <xf numFmtId="0" fontId="35" fillId="0" borderId="0" xfId="0" applyFont="1" applyBorder="1" applyAlignment="1">
      <alignment horizontal="center" vertical="center" wrapText="1"/>
    </xf>
    <xf numFmtId="0" fontId="32" fillId="0" borderId="0" xfId="0" applyFont="1" applyFill="1"/>
    <xf numFmtId="0" fontId="7" fillId="0" borderId="0" xfId="37"/>
    <xf numFmtId="0" fontId="7" fillId="0" borderId="0" xfId="37" applyAlignment="1">
      <alignment horizontal="center" vertical="center"/>
    </xf>
    <xf numFmtId="0" fontId="7" fillId="0" borderId="0" xfId="37" applyAlignment="1">
      <alignment horizontal="left" vertical="center" wrapText="1"/>
    </xf>
    <xf numFmtId="2" fontId="39" fillId="0" borderId="0" xfId="37" applyNumberFormat="1" applyFont="1" applyAlignment="1">
      <alignment vertical="center"/>
    </xf>
    <xf numFmtId="167" fontId="39" fillId="0" borderId="0" xfId="37" applyNumberFormat="1" applyFont="1" applyAlignment="1">
      <alignment vertical="center"/>
    </xf>
    <xf numFmtId="167" fontId="56" fillId="0" borderId="0" xfId="37" applyNumberFormat="1" applyFont="1" applyAlignment="1">
      <alignment horizontal="center" vertical="center"/>
    </xf>
    <xf numFmtId="2" fontId="43" fillId="0" borderId="0" xfId="37" applyNumberFormat="1" applyFont="1" applyAlignment="1">
      <alignment horizontal="center" vertical="center"/>
    </xf>
    <xf numFmtId="0" fontId="24" fillId="11" borderId="7" xfId="37" applyFont="1" applyFill="1" applyBorder="1" applyAlignment="1">
      <alignment horizontal="center" vertical="center"/>
    </xf>
    <xf numFmtId="0" fontId="24" fillId="11" borderId="8" xfId="37" applyFont="1" applyFill="1" applyBorder="1" applyAlignment="1">
      <alignment horizontal="left" vertical="center" wrapText="1"/>
    </xf>
    <xf numFmtId="2" fontId="56" fillId="12" borderId="18" xfId="37" applyNumberFormat="1" applyFont="1" applyFill="1" applyBorder="1" applyAlignment="1" applyProtection="1">
      <alignment horizontal="center" vertical="center"/>
      <protection locked="0"/>
    </xf>
    <xf numFmtId="0" fontId="24" fillId="0" borderId="0" xfId="37" applyFont="1" applyAlignment="1">
      <alignment vertical="top" wrapText="1"/>
    </xf>
    <xf numFmtId="0" fontId="57" fillId="0" borderId="0" xfId="37" applyFont="1" applyAlignment="1">
      <alignment vertical="top" wrapText="1"/>
    </xf>
    <xf numFmtId="0" fontId="43" fillId="0" borderId="0" xfId="37" applyFont="1" applyAlignment="1">
      <alignment vertical="center"/>
    </xf>
    <xf numFmtId="167" fontId="39" fillId="0" borderId="4" xfId="37" applyNumberFormat="1" applyFont="1" applyBorder="1" applyAlignment="1">
      <alignment vertical="center"/>
    </xf>
    <xf numFmtId="167" fontId="56" fillId="0" borderId="4" xfId="37" applyNumberFormat="1" applyFont="1" applyBorder="1" applyAlignment="1">
      <alignment horizontal="center" vertical="center"/>
    </xf>
    <xf numFmtId="2" fontId="43" fillId="0" borderId="4" xfId="37" applyNumberFormat="1" applyFont="1" applyBorder="1" applyAlignment="1">
      <alignment horizontal="center" vertical="center"/>
    </xf>
    <xf numFmtId="0" fontId="7" fillId="0" borderId="0" xfId="0" applyFont="1"/>
    <xf numFmtId="2" fontId="58" fillId="11" borderId="27" xfId="37" applyNumberFormat="1" applyFont="1" applyFill="1" applyBorder="1" applyAlignment="1">
      <alignment horizontal="center" vertical="center"/>
    </xf>
    <xf numFmtId="167" fontId="58" fillId="11" borderId="28" xfId="37" applyNumberFormat="1" applyFont="1" applyFill="1" applyBorder="1" applyAlignment="1">
      <alignment horizontal="center" vertical="center"/>
    </xf>
    <xf numFmtId="0" fontId="24" fillId="4" borderId="14" xfId="37" applyFont="1" applyFill="1" applyBorder="1" applyAlignment="1">
      <alignment horizontal="center" vertical="center"/>
    </xf>
    <xf numFmtId="0" fontId="24" fillId="4" borderId="5" xfId="37" applyFont="1" applyFill="1" applyBorder="1" applyAlignment="1">
      <alignment horizontal="left" vertical="center" wrapText="1"/>
    </xf>
    <xf numFmtId="2" fontId="39" fillId="4" borderId="17" xfId="37" applyNumberFormat="1" applyFont="1" applyFill="1" applyBorder="1" applyAlignment="1">
      <alignment horizontal="center" vertical="center"/>
    </xf>
    <xf numFmtId="2" fontId="39" fillId="4" borderId="29" xfId="37" applyNumberFormat="1" applyFont="1" applyFill="1" applyBorder="1" applyAlignment="1">
      <alignment horizontal="center" vertical="center"/>
    </xf>
    <xf numFmtId="2" fontId="59" fillId="4" borderId="17" xfId="37" applyNumberFormat="1" applyFont="1" applyFill="1" applyBorder="1" applyAlignment="1">
      <alignment horizontal="center" vertical="center"/>
    </xf>
    <xf numFmtId="0" fontId="39" fillId="0" borderId="15" xfId="37" applyFont="1" applyBorder="1" applyAlignment="1">
      <alignment horizontal="center" vertical="center"/>
    </xf>
    <xf numFmtId="0" fontId="39" fillId="0" borderId="16" xfId="37" applyFont="1" applyBorder="1" applyAlignment="1">
      <alignment horizontal="left" vertical="center" wrapText="1"/>
    </xf>
    <xf numFmtId="2" fontId="39" fillId="0" borderId="18" xfId="37" applyNumberFormat="1" applyFont="1" applyBorder="1" applyAlignment="1">
      <alignment horizontal="center" vertical="center"/>
    </xf>
    <xf numFmtId="2" fontId="39" fillId="0" borderId="9" xfId="37" applyNumberFormat="1" applyFont="1" applyBorder="1" applyAlignment="1">
      <alignment vertical="center"/>
    </xf>
    <xf numFmtId="0" fontId="19" fillId="0" borderId="0" xfId="37" applyFont="1" applyAlignment="1">
      <alignment vertical="center"/>
    </xf>
    <xf numFmtId="0" fontId="39" fillId="0" borderId="32" xfId="37" applyFont="1" applyBorder="1" applyAlignment="1">
      <alignment horizontal="center" vertical="center"/>
    </xf>
    <xf numFmtId="0" fontId="39" fillId="0" borderId="40" xfId="37" applyFont="1" applyBorder="1" applyAlignment="1">
      <alignment horizontal="left" vertical="center" wrapText="1"/>
    </xf>
    <xf numFmtId="2" fontId="39" fillId="0" borderId="27" xfId="37" applyNumberFormat="1" applyFont="1" applyBorder="1" applyAlignment="1">
      <alignment horizontal="center" vertical="center"/>
    </xf>
    <xf numFmtId="2" fontId="39" fillId="0" borderId="28" xfId="37" applyNumberFormat="1" applyFont="1" applyBorder="1" applyAlignment="1">
      <alignment vertical="center"/>
    </xf>
    <xf numFmtId="0" fontId="39" fillId="0" borderId="30" xfId="37" applyFont="1" applyBorder="1" applyAlignment="1">
      <alignment horizontal="center" vertical="center"/>
    </xf>
    <xf numFmtId="0" fontId="39" fillId="0" borderId="23" xfId="37" applyFont="1" applyBorder="1" applyAlignment="1">
      <alignment horizontal="left" vertical="center" wrapText="1"/>
    </xf>
    <xf numFmtId="0" fontId="19" fillId="0" borderId="0" xfId="37" applyFont="1" applyAlignment="1">
      <alignment vertical="center" wrapText="1"/>
    </xf>
    <xf numFmtId="0" fontId="39" fillId="0" borderId="25" xfId="37" applyFont="1" applyBorder="1" applyAlignment="1">
      <alignment horizontal="center" vertical="center"/>
    </xf>
    <xf numFmtId="0" fontId="39" fillId="0" borderId="26" xfId="37" applyFont="1" applyBorder="1" applyAlignment="1">
      <alignment horizontal="left" vertical="center" wrapText="1"/>
    </xf>
    <xf numFmtId="0" fontId="24" fillId="0" borderId="0" xfId="37" applyFont="1" applyAlignment="1">
      <alignment horizontal="left" vertical="center" wrapText="1"/>
    </xf>
    <xf numFmtId="2" fontId="39" fillId="0" borderId="0" xfId="37" applyNumberFormat="1" applyFont="1" applyAlignment="1">
      <alignment horizontal="center" vertical="center"/>
    </xf>
    <xf numFmtId="2" fontId="58" fillId="0" borderId="0" xfId="37" applyNumberFormat="1" applyFont="1" applyAlignment="1">
      <alignment horizontal="center" vertical="center"/>
    </xf>
    <xf numFmtId="2" fontId="39" fillId="4" borderId="14" xfId="37" applyNumberFormat="1" applyFont="1" applyFill="1" applyBorder="1" applyAlignment="1">
      <alignment horizontal="center" vertical="center"/>
    </xf>
    <xf numFmtId="2" fontId="39" fillId="4" borderId="6" xfId="37" applyNumberFormat="1" applyFont="1" applyFill="1" applyBorder="1" applyAlignment="1">
      <alignment horizontal="center" vertical="center"/>
    </xf>
    <xf numFmtId="2" fontId="39" fillId="0" borderId="30" xfId="37" applyNumberFormat="1" applyFont="1" applyBorder="1" applyAlignment="1">
      <alignment horizontal="center" vertical="center"/>
    </xf>
    <xf numFmtId="2" fontId="39" fillId="0" borderId="43" xfId="37" applyNumberFormat="1" applyFont="1" applyBorder="1" applyAlignment="1">
      <alignment horizontal="center" vertical="center"/>
    </xf>
    <xf numFmtId="2" fontId="39" fillId="0" borderId="15" xfId="37" applyNumberFormat="1" applyFont="1" applyBorder="1" applyAlignment="1">
      <alignment horizontal="center" vertical="center"/>
    </xf>
    <xf numFmtId="2" fontId="39" fillId="0" borderId="32" xfId="37" applyNumberFormat="1" applyFont="1" applyBorder="1" applyAlignment="1">
      <alignment horizontal="center" vertical="center"/>
    </xf>
    <xf numFmtId="2" fontId="39" fillId="0" borderId="44" xfId="37" applyNumberFormat="1" applyFont="1" applyBorder="1" applyAlignment="1">
      <alignment horizontal="center" vertical="center"/>
    </xf>
    <xf numFmtId="2" fontId="39" fillId="0" borderId="39" xfId="37" applyNumberFormat="1" applyFont="1" applyBorder="1" applyAlignment="1">
      <alignment horizontal="center" vertical="center"/>
    </xf>
    <xf numFmtId="0" fontId="39" fillId="0" borderId="37" xfId="37" applyFont="1" applyBorder="1" applyAlignment="1">
      <alignment horizontal="center" vertical="center"/>
    </xf>
    <xf numFmtId="0" fontId="39" fillId="0" borderId="4" xfId="37" applyFont="1" applyBorder="1" applyAlignment="1">
      <alignment horizontal="left" vertical="center" wrapText="1"/>
    </xf>
    <xf numFmtId="2" fontId="39" fillId="0" borderId="37" xfId="37" applyNumberFormat="1" applyFont="1" applyBorder="1" applyAlignment="1">
      <alignment horizontal="center" vertical="center"/>
    </xf>
    <xf numFmtId="2" fontId="39" fillId="0" borderId="38" xfId="37" applyNumberFormat="1" applyFont="1" applyBorder="1" applyAlignment="1">
      <alignment horizontal="center" vertical="center"/>
    </xf>
    <xf numFmtId="0" fontId="39" fillId="0" borderId="0" xfId="37" applyFont="1" applyAlignment="1">
      <alignment horizontal="center" vertical="center"/>
    </xf>
    <xf numFmtId="0" fontId="39" fillId="0" borderId="0" xfId="37" applyFont="1" applyAlignment="1">
      <alignment horizontal="left" vertical="center" wrapText="1"/>
    </xf>
    <xf numFmtId="2" fontId="56" fillId="0" borderId="0" xfId="37" applyNumberFormat="1" applyFont="1" applyAlignment="1">
      <alignment horizontal="center" vertical="center"/>
    </xf>
    <xf numFmtId="0" fontId="24" fillId="13" borderId="7" xfId="37" applyFont="1" applyFill="1" applyBorder="1" applyAlignment="1">
      <alignment horizontal="center" vertical="center"/>
    </xf>
    <xf numFmtId="0" fontId="24" fillId="13" borderId="2" xfId="37" applyFont="1" applyFill="1" applyBorder="1" applyAlignment="1">
      <alignment horizontal="left" vertical="center" wrapText="1"/>
    </xf>
    <xf numFmtId="2" fontId="39" fillId="13" borderId="7" xfId="37" applyNumberFormat="1" applyFont="1" applyFill="1" applyBorder="1" applyAlignment="1">
      <alignment vertical="center"/>
    </xf>
    <xf numFmtId="2" fontId="39" fillId="13" borderId="8" xfId="37" applyNumberFormat="1" applyFont="1" applyFill="1" applyBorder="1" applyAlignment="1">
      <alignment horizontal="center" vertical="center"/>
    </xf>
    <xf numFmtId="0" fontId="39" fillId="0" borderId="31" xfId="37" applyFont="1" applyBorder="1" applyAlignment="1">
      <alignment horizontal="center" vertical="center"/>
    </xf>
    <xf numFmtId="2" fontId="39" fillId="0" borderId="31" xfId="37" applyNumberFormat="1" applyFont="1" applyBorder="1" applyAlignment="1">
      <alignment horizontal="center" vertical="center"/>
    </xf>
    <xf numFmtId="2" fontId="39" fillId="0" borderId="35" xfId="37" applyNumberFormat="1" applyFont="1" applyBorder="1" applyAlignment="1">
      <alignment horizontal="center" vertical="center"/>
    </xf>
    <xf numFmtId="0" fontId="39" fillId="0" borderId="16" xfId="37" quotePrefix="1" applyFont="1" applyBorder="1" applyAlignment="1" applyProtection="1">
      <alignment horizontal="left" vertical="center" wrapText="1"/>
      <protection locked="0"/>
    </xf>
    <xf numFmtId="0" fontId="39" fillId="0" borderId="40" xfId="37" quotePrefix="1" applyFont="1" applyBorder="1" applyAlignment="1">
      <alignment horizontal="left" vertical="center" wrapText="1"/>
    </xf>
    <xf numFmtId="2" fontId="39" fillId="0" borderId="25" xfId="37" applyNumberFormat="1" applyFont="1" applyBorder="1" applyAlignment="1">
      <alignment horizontal="center" vertical="center"/>
    </xf>
    <xf numFmtId="2" fontId="39" fillId="0" borderId="45" xfId="37" applyNumberFormat="1" applyFont="1" applyBorder="1" applyAlignment="1">
      <alignment horizontal="center" vertical="center"/>
    </xf>
    <xf numFmtId="2" fontId="56" fillId="12" borderId="27" xfId="37" applyNumberFormat="1" applyFont="1" applyFill="1" applyBorder="1" applyAlignment="1" applyProtection="1">
      <alignment horizontal="center" vertical="center"/>
      <protection locked="0"/>
    </xf>
    <xf numFmtId="2" fontId="33" fillId="13" borderId="7" xfId="37" applyNumberFormat="1" applyFont="1" applyFill="1" applyBorder="1" applyAlignment="1">
      <alignment vertical="center"/>
    </xf>
    <xf numFmtId="2" fontId="39" fillId="4" borderId="14" xfId="37" applyNumberFormat="1" applyFont="1" applyFill="1" applyBorder="1" applyAlignment="1">
      <alignment vertical="center"/>
    </xf>
    <xf numFmtId="0" fontId="39" fillId="0" borderId="23" xfId="37" quotePrefix="1" applyFont="1" applyBorder="1" applyAlignment="1">
      <alignment horizontal="left" vertical="center" wrapText="1"/>
    </xf>
    <xf numFmtId="0" fontId="39" fillId="0" borderId="16" xfId="37" quotePrefix="1" applyFont="1" applyBorder="1" applyAlignment="1">
      <alignment horizontal="left" vertical="center" wrapText="1"/>
    </xf>
    <xf numFmtId="0" fontId="24" fillId="4" borderId="7" xfId="37" applyFont="1" applyFill="1" applyBorder="1" applyAlignment="1">
      <alignment horizontal="center" vertical="center"/>
    </xf>
    <xf numFmtId="0" fontId="24" fillId="4" borderId="2" xfId="37" applyFont="1" applyFill="1" applyBorder="1" applyAlignment="1">
      <alignment horizontal="left" vertical="center" wrapText="1"/>
    </xf>
    <xf numFmtId="2" fontId="39" fillId="4" borderId="7" xfId="37" applyNumberFormat="1" applyFont="1" applyFill="1" applyBorder="1" applyAlignment="1">
      <alignment horizontal="center" vertical="center"/>
    </xf>
    <xf numFmtId="2" fontId="39" fillId="4" borderId="8" xfId="37" applyNumberFormat="1" applyFont="1" applyFill="1" applyBorder="1" applyAlignment="1">
      <alignment horizontal="center" vertical="center"/>
    </xf>
    <xf numFmtId="0" fontId="24" fillId="14" borderId="14" xfId="37" applyFont="1" applyFill="1" applyBorder="1" applyAlignment="1">
      <alignment horizontal="center" vertical="center"/>
    </xf>
    <xf numFmtId="0" fontId="24" fillId="14" borderId="5" xfId="37" applyFont="1" applyFill="1" applyBorder="1" applyAlignment="1">
      <alignment horizontal="left" vertical="center" wrapText="1"/>
    </xf>
    <xf numFmtId="2" fontId="39" fillId="14" borderId="14" xfId="37" applyNumberFormat="1" applyFont="1" applyFill="1" applyBorder="1" applyAlignment="1">
      <alignment horizontal="center" vertical="center"/>
    </xf>
    <xf numFmtId="2" fontId="39" fillId="14" borderId="6" xfId="37" applyNumberFormat="1" applyFont="1" applyFill="1" applyBorder="1" applyAlignment="1">
      <alignment horizontal="center" vertical="center"/>
    </xf>
    <xf numFmtId="2" fontId="59" fillId="14" borderId="17" xfId="37" applyNumberFormat="1" applyFont="1" applyFill="1" applyBorder="1" applyAlignment="1">
      <alignment horizontal="center" vertical="center"/>
    </xf>
    <xf numFmtId="0" fontId="24" fillId="14" borderId="30" xfId="37" applyFont="1" applyFill="1" applyBorder="1" applyAlignment="1">
      <alignment horizontal="center" vertical="center"/>
    </xf>
    <xf numFmtId="0" fontId="24" fillId="14" borderId="23" xfId="37" applyFont="1" applyFill="1" applyBorder="1" applyAlignment="1">
      <alignment horizontal="left" vertical="center" wrapText="1"/>
    </xf>
    <xf numFmtId="2" fontId="39" fillId="14" borderId="30" xfId="37" applyNumberFormat="1" applyFont="1" applyFill="1" applyBorder="1" applyAlignment="1">
      <alignment horizontal="center" vertical="center"/>
    </xf>
    <xf numFmtId="2" fontId="39" fillId="14" borderId="39" xfId="37" applyNumberFormat="1" applyFont="1" applyFill="1" applyBorder="1" applyAlignment="1">
      <alignment horizontal="center" vertical="center"/>
    </xf>
    <xf numFmtId="2" fontId="7" fillId="13" borderId="7" xfId="37" applyNumberFormat="1" applyFill="1" applyBorder="1" applyAlignment="1">
      <alignment vertical="center"/>
    </xf>
    <xf numFmtId="0" fontId="39" fillId="0" borderId="26" xfId="37" quotePrefix="1" applyFont="1" applyBorder="1" applyAlignment="1">
      <alignment horizontal="left" vertical="center" wrapText="1"/>
    </xf>
    <xf numFmtId="2" fontId="39" fillId="13" borderId="7" xfId="37" applyNumberFormat="1" applyFont="1" applyFill="1" applyBorder="1" applyAlignment="1">
      <alignment horizontal="center" vertical="center"/>
    </xf>
    <xf numFmtId="0" fontId="7" fillId="0" borderId="0" xfId="37" applyAlignment="1">
      <alignment vertical="center" wrapText="1"/>
    </xf>
    <xf numFmtId="0" fontId="7" fillId="0" borderId="0" xfId="37" applyAlignment="1">
      <alignment horizontal="center" vertical="center" wrapText="1"/>
    </xf>
    <xf numFmtId="2" fontId="61" fillId="0" borderId="0" xfId="37" applyNumberFormat="1" applyFont="1" applyAlignment="1">
      <alignment vertical="center"/>
    </xf>
    <xf numFmtId="167" fontId="61" fillId="0" borderId="0" xfId="37" applyNumberFormat="1" applyFont="1" applyAlignment="1">
      <alignment vertical="center"/>
    </xf>
    <xf numFmtId="167" fontId="43" fillId="0" borderId="0" xfId="37" applyNumberFormat="1" applyFont="1" applyAlignment="1">
      <alignment horizontal="center" vertical="center"/>
    </xf>
    <xf numFmtId="0" fontId="24" fillId="0" borderId="0" xfId="37" applyFont="1" applyAlignment="1">
      <alignment horizontal="center" vertical="center"/>
    </xf>
    <xf numFmtId="0" fontId="7" fillId="0" borderId="0" xfId="37" applyAlignment="1">
      <alignment horizontal="left" vertical="center"/>
    </xf>
    <xf numFmtId="0" fontId="43" fillId="0" borderId="0" xfId="37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3" fillId="0" borderId="0" xfId="0" applyFont="1"/>
    <xf numFmtId="0" fontId="7" fillId="0" borderId="0" xfId="37" applyAlignment="1">
      <alignment horizontal="left" vertical="top" wrapText="1"/>
    </xf>
    <xf numFmtId="0" fontId="63" fillId="0" borderId="0" xfId="37" applyFont="1"/>
    <xf numFmtId="0" fontId="27" fillId="0" borderId="0" xfId="37" applyFont="1"/>
    <xf numFmtId="0" fontId="64" fillId="6" borderId="3" xfId="37" applyFont="1" applyFill="1" applyBorder="1" applyAlignment="1">
      <alignment horizontal="center" vertical="center"/>
    </xf>
    <xf numFmtId="0" fontId="65" fillId="0" borderId="0" xfId="37" applyFont="1"/>
    <xf numFmtId="0" fontId="66" fillId="0" borderId="0" xfId="0" applyFont="1"/>
    <xf numFmtId="2" fontId="7" fillId="6" borderId="3" xfId="37" applyNumberFormat="1" applyFill="1" applyBorder="1" applyAlignment="1">
      <alignment horizontal="center" vertical="center"/>
    </xf>
    <xf numFmtId="2" fontId="7" fillId="0" borderId="0" xfId="37" applyNumberFormat="1"/>
    <xf numFmtId="2" fontId="62" fillId="0" borderId="0" xfId="37" applyNumberFormat="1" applyFont="1"/>
    <xf numFmtId="2" fontId="24" fillId="6" borderId="0" xfId="37" applyNumberFormat="1" applyFont="1" applyFill="1"/>
    <xf numFmtId="0" fontId="67" fillId="0" borderId="0" xfId="37" applyFont="1"/>
    <xf numFmtId="2" fontId="65" fillId="0" borderId="0" xfId="37" applyNumberFormat="1" applyFont="1"/>
    <xf numFmtId="2" fontId="68" fillId="0" borderId="0" xfId="37" applyNumberFormat="1" applyFont="1"/>
    <xf numFmtId="2" fontId="69" fillId="6" borderId="0" xfId="37" applyNumberFormat="1" applyFont="1" applyFill="1"/>
    <xf numFmtId="2" fontId="70" fillId="0" borderId="0" xfId="37" applyNumberFormat="1" applyFont="1"/>
    <xf numFmtId="2" fontId="71" fillId="0" borderId="0" xfId="37" applyNumberFormat="1" applyFont="1"/>
    <xf numFmtId="2" fontId="27" fillId="4" borderId="3" xfId="37" applyNumberFormat="1" applyFont="1" applyFill="1" applyBorder="1" applyAlignment="1">
      <alignment horizontal="center" vertical="center"/>
    </xf>
    <xf numFmtId="2" fontId="24" fillId="6" borderId="3" xfId="37" applyNumberFormat="1" applyFont="1" applyFill="1" applyBorder="1" applyAlignment="1">
      <alignment horizontal="center" vertical="center"/>
    </xf>
    <xf numFmtId="0" fontId="65" fillId="0" borderId="0" xfId="0" applyFont="1"/>
    <xf numFmtId="0" fontId="19" fillId="0" borderId="0" xfId="37" applyFont="1" applyAlignment="1" applyProtection="1">
      <alignment horizontal="left" vertical="top" wrapText="1"/>
      <protection locked="0"/>
    </xf>
    <xf numFmtId="0" fontId="14" fillId="4" borderId="22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horizontal="center" vertical="center" wrapText="1"/>
    </xf>
    <xf numFmtId="44" fontId="28" fillId="0" borderId="13" xfId="47" applyFont="1" applyFill="1" applyBorder="1" applyAlignment="1">
      <alignment horizontal="center"/>
    </xf>
    <xf numFmtId="0" fontId="28" fillId="0" borderId="21" xfId="0" applyFont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 wrapText="1"/>
    </xf>
    <xf numFmtId="0" fontId="14" fillId="4" borderId="48" xfId="0" applyFont="1" applyFill="1" applyBorder="1" applyAlignment="1">
      <alignment horizontal="center" vertical="center" wrapText="1"/>
    </xf>
    <xf numFmtId="0" fontId="50" fillId="4" borderId="48" xfId="0" applyFont="1" applyFill="1" applyBorder="1" applyAlignment="1">
      <alignment horizontal="center" vertical="center" wrapText="1"/>
    </xf>
    <xf numFmtId="0" fontId="14" fillId="4" borderId="48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 wrapText="1"/>
    </xf>
    <xf numFmtId="0" fontId="74" fillId="0" borderId="0" xfId="0" applyFont="1"/>
    <xf numFmtId="0" fontId="47" fillId="6" borderId="0" xfId="0" applyFont="1" applyFill="1" applyAlignment="1" applyProtection="1">
      <protection hidden="1"/>
    </xf>
    <xf numFmtId="0" fontId="32" fillId="4" borderId="19" xfId="0" applyFont="1" applyFill="1" applyBorder="1" applyAlignment="1">
      <alignment horizontal="center"/>
    </xf>
    <xf numFmtId="0" fontId="28" fillId="4" borderId="1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4" fillId="4" borderId="49" xfId="0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center" vertical="top" wrapText="1"/>
    </xf>
    <xf numFmtId="0" fontId="86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0" fontId="91" fillId="0" borderId="0" xfId="0" applyFont="1" applyFill="1" applyAlignment="1">
      <alignment wrapText="1"/>
    </xf>
    <xf numFmtId="0" fontId="92" fillId="0" borderId="0" xfId="0" applyFont="1" applyFill="1" applyBorder="1" applyAlignment="1">
      <alignment horizontal="left" vertical="top" wrapText="1"/>
    </xf>
    <xf numFmtId="0" fontId="91" fillId="0" borderId="0" xfId="0" applyFont="1" applyFill="1" applyAlignment="1">
      <alignment horizontal="center" vertical="top" wrapText="1"/>
    </xf>
    <xf numFmtId="0" fontId="91" fillId="0" borderId="0" xfId="0" applyFont="1" applyFill="1" applyAlignment="1">
      <alignment vertical="top" wrapText="1"/>
    </xf>
    <xf numFmtId="0" fontId="92" fillId="0" borderId="0" xfId="0" applyFont="1" applyFill="1" applyAlignment="1">
      <alignment horizontal="right" vertical="top" wrapText="1"/>
    </xf>
    <xf numFmtId="0" fontId="28" fillId="0" borderId="0" xfId="0" applyFont="1" applyAlignment="1">
      <alignment wrapText="1"/>
    </xf>
    <xf numFmtId="0" fontId="91" fillId="0" borderId="0" xfId="0" applyFont="1" applyAlignment="1">
      <alignment wrapText="1"/>
    </xf>
    <xf numFmtId="0" fontId="93" fillId="0" borderId="0" xfId="0" applyFont="1" applyAlignment="1">
      <alignment wrapText="1"/>
    </xf>
    <xf numFmtId="0" fontId="94" fillId="0" borderId="0" xfId="0" applyFont="1" applyAlignment="1">
      <alignment vertical="top" wrapText="1"/>
    </xf>
    <xf numFmtId="0" fontId="93" fillId="0" borderId="0" xfId="0" applyFont="1" applyAlignment="1">
      <alignment horizontal="left" wrapText="1"/>
    </xf>
    <xf numFmtId="0" fontId="93" fillId="0" borderId="0" xfId="0" applyFont="1" applyAlignment="1">
      <alignment horizontal="center" vertical="top" wrapText="1"/>
    </xf>
    <xf numFmtId="0" fontId="93" fillId="0" borderId="0" xfId="0" applyFont="1" applyBorder="1" applyAlignment="1">
      <alignment vertical="top" wrapText="1"/>
    </xf>
    <xf numFmtId="0" fontId="95" fillId="0" borderId="0" xfId="0" applyFont="1" applyAlignment="1">
      <alignment horizontal="right" vertical="top" wrapText="1"/>
    </xf>
    <xf numFmtId="0" fontId="36" fillId="0" borderId="0" xfId="0" applyFont="1" applyAlignment="1">
      <alignment horizontal="center" vertical="center" wrapText="1"/>
    </xf>
    <xf numFmtId="2" fontId="15" fillId="16" borderId="0" xfId="5" applyNumberFormat="1" applyFont="1" applyFill="1" applyBorder="1" applyAlignment="1">
      <alignment horizontal="center" vertical="center" wrapText="1"/>
    </xf>
    <xf numFmtId="2" fontId="15" fillId="16" borderId="0" xfId="6" applyNumberFormat="1" applyFont="1" applyFill="1" applyBorder="1" applyAlignment="1">
      <alignment horizontal="center" vertical="center" wrapText="1"/>
    </xf>
    <xf numFmtId="0" fontId="33" fillId="16" borderId="0" xfId="0" applyFont="1" applyFill="1" applyBorder="1" applyAlignment="1">
      <alignment horizontal="center" vertical="center" wrapText="1"/>
    </xf>
    <xf numFmtId="0" fontId="34" fillId="16" borderId="0" xfId="0" applyFont="1" applyFill="1" applyBorder="1" applyAlignment="1">
      <alignment horizontal="center" vertical="center" wrapText="1"/>
    </xf>
    <xf numFmtId="165" fontId="28" fillId="16" borderId="0" xfId="0" applyNumberFormat="1" applyFont="1" applyFill="1" applyBorder="1" applyAlignment="1">
      <alignment horizontal="center" vertical="center" wrapText="1"/>
    </xf>
    <xf numFmtId="165" fontId="28" fillId="0" borderId="0" xfId="0" applyNumberFormat="1" applyFont="1" applyBorder="1" applyAlignment="1">
      <alignment horizontal="center" vertical="center" wrapText="1"/>
    </xf>
    <xf numFmtId="0" fontId="33" fillId="16" borderId="0" xfId="0" applyFont="1" applyFill="1" applyBorder="1" applyAlignment="1">
      <alignment horizontal="left" vertical="center" wrapText="1"/>
    </xf>
    <xf numFmtId="0" fontId="74" fillId="16" borderId="0" xfId="0" applyFont="1" applyFill="1"/>
    <xf numFmtId="9" fontId="28" fillId="16" borderId="0" xfId="0" applyNumberFormat="1" applyFont="1" applyFill="1" applyBorder="1" applyAlignment="1">
      <alignment horizontal="center" vertical="center" wrapText="1"/>
    </xf>
    <xf numFmtId="9" fontId="28" fillId="0" borderId="0" xfId="0" applyNumberFormat="1" applyFont="1" applyBorder="1" applyAlignment="1">
      <alignment horizontal="center" vertical="center" wrapText="1"/>
    </xf>
    <xf numFmtId="9" fontId="39" fillId="0" borderId="0" xfId="0" applyNumberFormat="1" applyFont="1" applyBorder="1" applyAlignment="1">
      <alignment horizontal="center" vertical="center" wrapText="1"/>
    </xf>
    <xf numFmtId="0" fontId="34" fillId="16" borderId="52" xfId="0" applyFont="1" applyFill="1" applyBorder="1" applyAlignment="1">
      <alignment horizontal="center" vertical="center" wrapText="1"/>
    </xf>
    <xf numFmtId="9" fontId="34" fillId="0" borderId="0" xfId="0" applyNumberFormat="1" applyFont="1" applyBorder="1" applyAlignment="1">
      <alignment horizontal="center" vertical="center" wrapText="1"/>
    </xf>
    <xf numFmtId="9" fontId="34" fillId="16" borderId="0" xfId="0" applyNumberFormat="1" applyFont="1" applyFill="1" applyBorder="1" applyAlignment="1">
      <alignment horizontal="center" vertical="center" wrapText="1"/>
    </xf>
    <xf numFmtId="165" fontId="39" fillId="16" borderId="52" xfId="0" applyNumberFormat="1" applyFont="1" applyFill="1" applyBorder="1" applyAlignment="1">
      <alignment horizontal="center" vertical="center" wrapText="1"/>
    </xf>
    <xf numFmtId="9" fontId="39" fillId="16" borderId="52" xfId="0" applyNumberFormat="1" applyFont="1" applyFill="1" applyBorder="1" applyAlignment="1">
      <alignment horizontal="center" vertical="center" wrapText="1"/>
    </xf>
    <xf numFmtId="9" fontId="34" fillId="16" borderId="52" xfId="0" applyNumberFormat="1" applyFont="1" applyFill="1" applyBorder="1" applyAlignment="1">
      <alignment horizontal="center" vertical="center" wrapText="1"/>
    </xf>
    <xf numFmtId="0" fontId="15" fillId="0" borderId="53" xfId="0" applyNumberFormat="1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42" fillId="20" borderId="0" xfId="0" applyFont="1" applyFill="1" applyBorder="1" applyAlignment="1">
      <alignment horizontal="center" vertical="center" wrapText="1"/>
    </xf>
    <xf numFmtId="0" fontId="41" fillId="22" borderId="54" xfId="0" applyFont="1" applyFill="1" applyBorder="1" applyAlignment="1" applyProtection="1">
      <alignment horizontal="center" vertical="center"/>
    </xf>
    <xf numFmtId="0" fontId="41" fillId="22" borderId="55" xfId="0" applyFont="1" applyFill="1" applyBorder="1" applyAlignment="1" applyProtection="1">
      <alignment horizontal="left" vertical="center"/>
    </xf>
    <xf numFmtId="0" fontId="27" fillId="23" borderId="54" xfId="0" applyFont="1" applyFill="1" applyBorder="1" applyAlignment="1" applyProtection="1">
      <alignment horizontal="center" vertical="center"/>
    </xf>
    <xf numFmtId="0" fontId="27" fillId="23" borderId="55" xfId="0" applyFont="1" applyFill="1" applyBorder="1" applyAlignment="1" applyProtection="1">
      <alignment horizontal="left" vertical="center"/>
    </xf>
    <xf numFmtId="0" fontId="27" fillId="0" borderId="54" xfId="0" applyFont="1" applyBorder="1" applyAlignment="1" applyProtection="1">
      <alignment horizontal="center" vertical="center"/>
    </xf>
    <xf numFmtId="0" fontId="27" fillId="0" borderId="55" xfId="0" applyFont="1" applyBorder="1" applyAlignment="1" applyProtection="1">
      <alignment horizontal="left" vertical="center"/>
    </xf>
    <xf numFmtId="0" fontId="104" fillId="0" borderId="59" xfId="2" applyFont="1" applyFill="1" applyBorder="1" applyAlignment="1" applyProtection="1">
      <alignment vertical="center"/>
      <protection hidden="1"/>
    </xf>
    <xf numFmtId="0" fontId="27" fillId="23" borderId="61" xfId="0" applyFont="1" applyFill="1" applyBorder="1" applyAlignment="1" applyProtection="1">
      <alignment horizontal="center" vertical="center"/>
    </xf>
    <xf numFmtId="0" fontId="27" fillId="23" borderId="62" xfId="0" applyFont="1" applyFill="1" applyBorder="1" applyAlignment="1" applyProtection="1">
      <alignment horizontal="left" vertical="center"/>
    </xf>
    <xf numFmtId="0" fontId="104" fillId="0" borderId="16" xfId="2" applyFont="1" applyFill="1" applyBorder="1" applyAlignment="1" applyProtection="1">
      <alignment vertical="center"/>
      <protection hidden="1"/>
    </xf>
    <xf numFmtId="0" fontId="45" fillId="0" borderId="16" xfId="13" applyFont="1" applyFill="1" applyBorder="1" applyAlignment="1" applyProtection="1">
      <alignment horizontal="left" vertical="center"/>
      <protection hidden="1"/>
    </xf>
    <xf numFmtId="0" fontId="45" fillId="0" borderId="16" xfId="2" applyFont="1" applyFill="1" applyBorder="1" applyAlignment="1" applyProtection="1">
      <alignment horizontal="left" vertical="center"/>
      <protection hidden="1"/>
    </xf>
    <xf numFmtId="0" fontId="107" fillId="27" borderId="63" xfId="0" applyFont="1" applyFill="1" applyBorder="1" applyAlignment="1" applyProtection="1">
      <alignment vertical="top"/>
    </xf>
    <xf numFmtId="2" fontId="108" fillId="27" borderId="64" xfId="0" applyNumberFormat="1" applyFont="1" applyFill="1" applyBorder="1" applyAlignment="1" applyProtection="1">
      <alignment horizontal="right" vertical="top"/>
    </xf>
    <xf numFmtId="2" fontId="110" fillId="24" borderId="64" xfId="0" applyNumberFormat="1" applyFont="1" applyFill="1" applyBorder="1" applyAlignment="1" applyProtection="1">
      <alignment horizontal="right" vertical="top"/>
      <protection locked="0"/>
    </xf>
    <xf numFmtId="0" fontId="45" fillId="0" borderId="0" xfId="13" applyFont="1" applyFill="1" applyBorder="1" applyAlignment="1" applyProtection="1">
      <alignment horizontal="left" vertical="center" wrapText="1"/>
      <protection locked="0"/>
    </xf>
    <xf numFmtId="0" fontId="101" fillId="19" borderId="79" xfId="0" applyFont="1" applyFill="1" applyBorder="1" applyAlignment="1">
      <alignment horizontal="center" vertical="center" wrapText="1"/>
    </xf>
    <xf numFmtId="0" fontId="34" fillId="16" borderId="51" xfId="0" applyFont="1" applyFill="1" applyBorder="1" applyAlignment="1">
      <alignment horizontal="center" vertical="center" wrapText="1"/>
    </xf>
    <xf numFmtId="2" fontId="17" fillId="17" borderId="79" xfId="6" applyNumberFormat="1" applyFont="1" applyFill="1" applyBorder="1" applyAlignment="1">
      <alignment horizontal="center" vertical="center" wrapText="1"/>
    </xf>
    <xf numFmtId="2" fontId="15" fillId="16" borderId="79" xfId="5" applyNumberFormat="1" applyFont="1" applyFill="1" applyBorder="1" applyAlignment="1">
      <alignment horizontal="center" vertical="center" wrapText="1"/>
    </xf>
    <xf numFmtId="2" fontId="15" fillId="2" borderId="0" xfId="6" applyNumberFormat="1" applyFont="1" applyBorder="1" applyAlignment="1">
      <alignment horizontal="center" vertical="center" wrapText="1"/>
    </xf>
    <xf numFmtId="2" fontId="15" fillId="3" borderId="0" xfId="5" applyNumberFormat="1" applyFont="1" applyBorder="1" applyAlignment="1">
      <alignment horizontal="center" vertical="center" wrapText="1"/>
    </xf>
    <xf numFmtId="0" fontId="34" fillId="16" borderId="79" xfId="0" applyFont="1" applyFill="1" applyBorder="1" applyAlignment="1">
      <alignment horizontal="center" vertical="center" wrapText="1"/>
    </xf>
    <xf numFmtId="0" fontId="101" fillId="21" borderId="79" xfId="0" applyFont="1" applyFill="1" applyBorder="1" applyAlignment="1">
      <alignment horizontal="center" vertical="center" wrapText="1"/>
    </xf>
    <xf numFmtId="0" fontId="101" fillId="17" borderId="79" xfId="0" applyFont="1" applyFill="1" applyBorder="1" applyAlignment="1">
      <alignment horizontal="center" vertical="center" wrapText="1"/>
    </xf>
    <xf numFmtId="165" fontId="28" fillId="16" borderId="79" xfId="0" applyNumberFormat="1" applyFont="1" applyFill="1" applyBorder="1" applyAlignment="1">
      <alignment horizontal="center" vertical="center" wrapText="1"/>
    </xf>
    <xf numFmtId="0" fontId="39" fillId="16" borderId="79" xfId="0" applyFont="1" applyFill="1" applyBorder="1" applyAlignment="1">
      <alignment horizontal="center" vertical="center" wrapText="1"/>
    </xf>
    <xf numFmtId="2" fontId="17" fillId="20" borderId="79" xfId="6" applyNumberFormat="1" applyFont="1" applyFill="1" applyBorder="1" applyAlignment="1">
      <alignment horizontal="center" vertical="center" wrapText="1"/>
    </xf>
    <xf numFmtId="0" fontId="100" fillId="18" borderId="79" xfId="0" applyFont="1" applyFill="1" applyBorder="1" applyAlignment="1">
      <alignment horizontal="center" vertical="center" wrapText="1"/>
    </xf>
    <xf numFmtId="0" fontId="99" fillId="18" borderId="79" xfId="0" applyFont="1" applyFill="1" applyBorder="1" applyAlignment="1">
      <alignment horizontal="center" vertical="center" wrapText="1"/>
    </xf>
    <xf numFmtId="0" fontId="33" fillId="16" borderId="79" xfId="0" applyFont="1" applyFill="1" applyBorder="1" applyAlignment="1">
      <alignment horizontal="center" vertical="center" wrapText="1"/>
    </xf>
    <xf numFmtId="0" fontId="33" fillId="16" borderId="80" xfId="0" applyFont="1" applyFill="1" applyBorder="1" applyAlignment="1">
      <alignment horizontal="center" vertical="center" wrapText="1"/>
    </xf>
    <xf numFmtId="0" fontId="33" fillId="16" borderId="50" xfId="0" applyFont="1" applyFill="1" applyBorder="1" applyAlignment="1">
      <alignment horizontal="center" vertical="center" wrapText="1"/>
    </xf>
    <xf numFmtId="0" fontId="34" fillId="16" borderId="50" xfId="0" applyFont="1" applyFill="1" applyBorder="1" applyAlignment="1">
      <alignment horizontal="center" vertical="center" wrapText="1"/>
    </xf>
    <xf numFmtId="0" fontId="33" fillId="16" borderId="50" xfId="0" applyFont="1" applyFill="1" applyBorder="1" applyAlignment="1">
      <alignment horizontal="left" vertical="center" wrapText="1"/>
    </xf>
    <xf numFmtId="0" fontId="74" fillId="16" borderId="50" xfId="0" applyFont="1" applyFill="1" applyBorder="1"/>
    <xf numFmtId="0" fontId="28" fillId="0" borderId="9" xfId="0" applyFont="1" applyBorder="1" applyAlignment="1">
      <alignment horizontal="center" vertical="center" wrapText="1"/>
    </xf>
    <xf numFmtId="0" fontId="31" fillId="23" borderId="83" xfId="0" applyFont="1" applyFill="1" applyBorder="1" applyAlignment="1">
      <alignment horizontal="center" vertical="center" wrapText="1"/>
    </xf>
    <xf numFmtId="0" fontId="31" fillId="23" borderId="84" xfId="0" applyFont="1" applyFill="1" applyBorder="1" applyAlignment="1">
      <alignment horizontal="center" vertical="center" wrapText="1"/>
    </xf>
    <xf numFmtId="0" fontId="31" fillId="0" borderId="84" xfId="0" applyFont="1" applyBorder="1" applyAlignment="1">
      <alignment horizontal="center" vertical="center" wrapText="1"/>
    </xf>
    <xf numFmtId="0" fontId="96" fillId="16" borderId="85" xfId="0" applyFont="1" applyFill="1" applyBorder="1" applyAlignment="1">
      <alignment horizontal="center" wrapText="1"/>
    </xf>
    <xf numFmtId="0" fontId="96" fillId="0" borderId="85" xfId="0" applyFont="1" applyBorder="1" applyAlignment="1">
      <alignment horizontal="center" wrapText="1"/>
    </xf>
    <xf numFmtId="0" fontId="96" fillId="0" borderId="82" xfId="0" applyFont="1" applyBorder="1" applyAlignment="1">
      <alignment horizont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79" fillId="0" borderId="0" xfId="0" applyFont="1" applyAlignment="1">
      <alignment horizontal="right"/>
    </xf>
    <xf numFmtId="0" fontId="102" fillId="0" borderId="0" xfId="50" applyFont="1" applyProtection="1">
      <protection hidden="1"/>
    </xf>
    <xf numFmtId="0" fontId="5" fillId="0" borderId="0" xfId="50" applyFont="1" applyProtection="1">
      <protection hidden="1"/>
    </xf>
    <xf numFmtId="0" fontId="5" fillId="0" borderId="0" xfId="50" applyFont="1" applyAlignment="1" applyProtection="1">
      <alignment horizontal="center" vertical="center"/>
      <protection hidden="1"/>
    </xf>
    <xf numFmtId="0" fontId="5" fillId="0" borderId="0" xfId="50" applyFont="1" applyAlignment="1" applyProtection="1">
      <alignment wrapText="1"/>
      <protection hidden="1"/>
    </xf>
    <xf numFmtId="0" fontId="5" fillId="0" borderId="0" xfId="50" applyFont="1" applyFill="1" applyProtection="1">
      <protection hidden="1"/>
    </xf>
    <xf numFmtId="0" fontId="61" fillId="0" borderId="0" xfId="50" applyFont="1" applyFill="1" applyAlignment="1" applyProtection="1">
      <alignment horizontal="center" vertical="center"/>
      <protection hidden="1"/>
    </xf>
    <xf numFmtId="0" fontId="103" fillId="0" borderId="0" xfId="50" applyFont="1" applyFill="1" applyBorder="1" applyProtection="1">
      <protection hidden="1"/>
    </xf>
    <xf numFmtId="0" fontId="24" fillId="0" borderId="0" xfId="50" applyFont="1" applyProtection="1">
      <protection hidden="1"/>
    </xf>
    <xf numFmtId="0" fontId="103" fillId="0" borderId="0" xfId="50" applyFont="1" applyFill="1" applyBorder="1" applyAlignment="1" applyProtection="1">
      <alignment vertical="center"/>
      <protection hidden="1"/>
    </xf>
    <xf numFmtId="0" fontId="103" fillId="0" borderId="0" xfId="50" applyFont="1" applyFill="1" applyBorder="1" applyAlignment="1" applyProtection="1">
      <alignment horizontal="right" vertical="center" wrapText="1"/>
      <protection hidden="1"/>
    </xf>
    <xf numFmtId="165" fontId="103" fillId="0" borderId="0" xfId="50" applyNumberFormat="1" applyFont="1" applyFill="1" applyBorder="1" applyAlignment="1" applyProtection="1">
      <alignment horizontal="center" vertical="center"/>
      <protection hidden="1"/>
    </xf>
    <xf numFmtId="165" fontId="5" fillId="24" borderId="58" xfId="50" applyNumberFormat="1" applyFont="1" applyFill="1" applyBorder="1" applyAlignment="1" applyProtection="1">
      <alignment horizontal="center" vertical="center"/>
      <protection locked="0" hidden="1"/>
    </xf>
    <xf numFmtId="165" fontId="5" fillId="24" borderId="59" xfId="50" applyNumberFormat="1" applyFont="1" applyFill="1" applyBorder="1" applyAlignment="1" applyProtection="1">
      <alignment horizontal="center" vertical="center"/>
      <protection hidden="1"/>
    </xf>
    <xf numFmtId="0" fontId="103" fillId="0" borderId="59" xfId="50" applyFont="1" applyFill="1" applyBorder="1" applyProtection="1">
      <protection hidden="1"/>
    </xf>
    <xf numFmtId="0" fontId="103" fillId="0" borderId="60" xfId="50" applyFont="1" applyFill="1" applyBorder="1" applyProtection="1">
      <protection hidden="1"/>
    </xf>
    <xf numFmtId="10" fontId="5" fillId="24" borderId="15" xfId="51" applyNumberFormat="1" applyFont="1" applyFill="1" applyBorder="1" applyAlignment="1" applyProtection="1">
      <alignment horizontal="center" vertical="center"/>
      <protection locked="0" hidden="1"/>
    </xf>
    <xf numFmtId="10" fontId="5" fillId="24" borderId="16" xfId="51" applyNumberFormat="1" applyFont="1" applyFill="1" applyBorder="1" applyAlignment="1" applyProtection="1">
      <alignment horizontal="center" vertical="center"/>
      <protection hidden="1"/>
    </xf>
    <xf numFmtId="0" fontId="5" fillId="0" borderId="16" xfId="50" applyFont="1" applyBorder="1" applyProtection="1">
      <protection hidden="1"/>
    </xf>
    <xf numFmtId="0" fontId="5" fillId="0" borderId="65" xfId="50" applyFont="1" applyBorder="1" applyProtection="1">
      <protection hidden="1"/>
    </xf>
    <xf numFmtId="0" fontId="5" fillId="24" borderId="15" xfId="50" applyFont="1" applyFill="1" applyBorder="1" applyAlignment="1" applyProtection="1">
      <alignment horizontal="center" vertical="center" wrapText="1"/>
      <protection locked="0" hidden="1"/>
    </xf>
    <xf numFmtId="0" fontId="5" fillId="24" borderId="16" xfId="50" applyFont="1" applyFill="1" applyBorder="1" applyAlignment="1" applyProtection="1">
      <alignment horizontal="center" vertical="center"/>
      <protection hidden="1"/>
    </xf>
    <xf numFmtId="2" fontId="5" fillId="24" borderId="15" xfId="50" applyNumberFormat="1" applyFont="1" applyFill="1" applyBorder="1" applyAlignment="1" applyProtection="1">
      <alignment horizontal="center" vertical="center"/>
      <protection locked="0" hidden="1"/>
    </xf>
    <xf numFmtId="2" fontId="5" fillId="24" borderId="16" xfId="50" applyNumberFormat="1" applyFont="1" applyFill="1" applyBorder="1" applyAlignment="1" applyProtection="1">
      <alignment horizontal="center" vertical="center"/>
      <protection hidden="1"/>
    </xf>
    <xf numFmtId="0" fontId="5" fillId="24" borderId="15" xfId="50" applyFont="1" applyFill="1" applyBorder="1" applyAlignment="1" applyProtection="1">
      <alignment horizontal="center" vertical="center"/>
      <protection locked="0" hidden="1"/>
    </xf>
    <xf numFmtId="165" fontId="5" fillId="24" borderId="15" xfId="50" applyNumberFormat="1" applyFont="1" applyFill="1" applyBorder="1" applyAlignment="1" applyProtection="1">
      <alignment horizontal="center" vertical="center"/>
      <protection locked="0" hidden="1"/>
    </xf>
    <xf numFmtId="165" fontId="5" fillId="24" borderId="16" xfId="50" applyNumberFormat="1" applyFont="1" applyFill="1" applyBorder="1" applyAlignment="1" applyProtection="1">
      <alignment horizontal="center" vertical="center"/>
      <protection hidden="1"/>
    </xf>
    <xf numFmtId="9" fontId="5" fillId="24" borderId="15" xfId="51" applyFont="1" applyFill="1" applyBorder="1" applyAlignment="1" applyProtection="1">
      <alignment horizontal="center" vertical="center"/>
      <protection locked="0" hidden="1"/>
    </xf>
    <xf numFmtId="9" fontId="5" fillId="24" borderId="16" xfId="51" applyFont="1" applyFill="1" applyBorder="1" applyAlignment="1" applyProtection="1">
      <alignment horizontal="center" vertical="center"/>
      <protection hidden="1"/>
    </xf>
    <xf numFmtId="0" fontId="106" fillId="0" borderId="16" xfId="50" applyFont="1" applyFill="1" applyBorder="1" applyAlignment="1" applyProtection="1">
      <alignment vertical="center"/>
      <protection hidden="1"/>
    </xf>
    <xf numFmtId="0" fontId="5" fillId="24" borderId="68" xfId="50" applyFont="1" applyFill="1" applyBorder="1" applyAlignment="1" applyProtection="1">
      <alignment horizontal="center" vertical="center"/>
      <protection locked="0" hidden="1"/>
    </xf>
    <xf numFmtId="0" fontId="5" fillId="24" borderId="69" xfId="50" applyFont="1" applyFill="1" applyBorder="1" applyAlignment="1" applyProtection="1">
      <alignment horizontal="center" vertical="center"/>
      <protection hidden="1"/>
    </xf>
    <xf numFmtId="0" fontId="106" fillId="0" borderId="69" xfId="50" applyFont="1" applyFill="1" applyBorder="1" applyAlignment="1" applyProtection="1">
      <alignment vertical="center"/>
      <protection hidden="1"/>
    </xf>
    <xf numFmtId="0" fontId="5" fillId="0" borderId="69" xfId="50" applyFont="1" applyBorder="1" applyProtection="1">
      <protection hidden="1"/>
    </xf>
    <xf numFmtId="0" fontId="5" fillId="0" borderId="70" xfId="50" applyFont="1" applyBorder="1" applyProtection="1">
      <protection hidden="1"/>
    </xf>
    <xf numFmtId="0" fontId="5" fillId="0" borderId="0" xfId="50" applyFont="1" applyBorder="1" applyAlignment="1" applyProtection="1">
      <alignment horizontal="left" vertical="center"/>
      <protection hidden="1"/>
    </xf>
    <xf numFmtId="0" fontId="106" fillId="0" borderId="0" xfId="50" applyFont="1" applyFill="1" applyBorder="1" applyAlignment="1" applyProtection="1">
      <alignment vertical="center"/>
      <protection hidden="1"/>
    </xf>
    <xf numFmtId="0" fontId="5" fillId="0" borderId="74" xfId="50" applyFont="1" applyBorder="1" applyProtection="1">
      <protection hidden="1"/>
    </xf>
    <xf numFmtId="0" fontId="43" fillId="25" borderId="75" xfId="50" applyFont="1" applyFill="1" applyBorder="1" applyAlignment="1" applyProtection="1">
      <alignment horizontal="center" vertical="center" wrapText="1"/>
      <protection hidden="1"/>
    </xf>
    <xf numFmtId="0" fontId="43" fillId="25" borderId="12" xfId="50" applyFont="1" applyFill="1" applyBorder="1" applyAlignment="1" applyProtection="1">
      <alignment horizontal="center" vertical="center" wrapText="1"/>
      <protection hidden="1"/>
    </xf>
    <xf numFmtId="0" fontId="5" fillId="0" borderId="0" xfId="50" applyFont="1" applyBorder="1" applyProtection="1">
      <protection hidden="1"/>
    </xf>
    <xf numFmtId="0" fontId="43" fillId="26" borderId="12" xfId="50" applyFont="1" applyFill="1" applyBorder="1" applyAlignment="1" applyProtection="1">
      <alignment horizontal="center" vertical="center" wrapText="1"/>
      <protection hidden="1"/>
    </xf>
    <xf numFmtId="0" fontId="25" fillId="26" borderId="12" xfId="50" applyFont="1" applyFill="1" applyBorder="1" applyAlignment="1" applyProtection="1">
      <alignment horizontal="center" vertical="center" wrapText="1"/>
      <protection hidden="1"/>
    </xf>
    <xf numFmtId="0" fontId="43" fillId="26" borderId="76" xfId="50" applyFont="1" applyFill="1" applyBorder="1" applyAlignment="1" applyProtection="1">
      <alignment horizontal="center" vertical="center" wrapText="1"/>
      <protection hidden="1"/>
    </xf>
    <xf numFmtId="165" fontId="5" fillId="27" borderId="64" xfId="50" applyNumberFormat="1" applyFont="1" applyFill="1" applyBorder="1" applyAlignment="1" applyProtection="1">
      <alignment horizontal="center" vertical="center"/>
      <protection hidden="1"/>
    </xf>
    <xf numFmtId="165" fontId="44" fillId="27" borderId="64" xfId="50" applyNumberFormat="1" applyFont="1" applyFill="1" applyBorder="1" applyAlignment="1" applyProtection="1">
      <alignment horizontal="center" vertical="center"/>
      <protection hidden="1"/>
    </xf>
    <xf numFmtId="165" fontId="109" fillId="27" borderId="64" xfId="50" applyNumberFormat="1" applyFont="1" applyFill="1" applyBorder="1" applyAlignment="1" applyProtection="1">
      <alignment horizontal="center" vertical="center"/>
      <protection hidden="1"/>
    </xf>
    <xf numFmtId="165" fontId="111" fillId="27" borderId="64" xfId="50" applyNumberFormat="1" applyFont="1" applyFill="1" applyBorder="1" applyAlignment="1" applyProtection="1">
      <alignment horizontal="center" vertical="center"/>
      <protection hidden="1"/>
    </xf>
    <xf numFmtId="165" fontId="111" fillId="27" borderId="77" xfId="50" applyNumberFormat="1" applyFont="1" applyFill="1" applyBorder="1" applyAlignment="1" applyProtection="1">
      <alignment horizontal="center" vertical="center"/>
      <protection hidden="1"/>
    </xf>
    <xf numFmtId="0" fontId="112" fillId="0" borderId="0" xfId="50" applyFont="1" applyProtection="1">
      <protection hidden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28" fillId="0" borderId="87" xfId="0" applyFont="1" applyFill="1" applyBorder="1" applyAlignment="1">
      <alignment horizontal="center" vertical="center"/>
    </xf>
    <xf numFmtId="0" fontId="28" fillId="0" borderId="88" xfId="0" applyFont="1" applyFill="1" applyBorder="1" applyAlignment="1">
      <alignment horizontal="center" vertical="center"/>
    </xf>
    <xf numFmtId="0" fontId="28" fillId="4" borderId="89" xfId="0" applyFont="1" applyFill="1" applyBorder="1" applyAlignment="1">
      <alignment horizontal="center" vertical="center" wrapText="1"/>
    </xf>
    <xf numFmtId="0" fontId="14" fillId="4" borderId="86" xfId="0" applyFont="1" applyFill="1" applyBorder="1" applyAlignment="1">
      <alignment horizontal="center" vertical="center" wrapText="1"/>
    </xf>
    <xf numFmtId="0" fontId="28" fillId="0" borderId="88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44" fontId="28" fillId="0" borderId="9" xfId="47" applyFont="1" applyFill="1" applyBorder="1" applyAlignment="1">
      <alignment horizontal="center"/>
    </xf>
    <xf numFmtId="0" fontId="14" fillId="4" borderId="90" xfId="0" applyFont="1" applyFill="1" applyBorder="1" applyAlignment="1">
      <alignment horizontal="center" vertical="center" wrapText="1"/>
    </xf>
    <xf numFmtId="44" fontId="28" fillId="0" borderId="18" xfId="47" applyFont="1" applyFill="1" applyBorder="1" applyAlignment="1">
      <alignment horizontal="center"/>
    </xf>
    <xf numFmtId="0" fontId="14" fillId="4" borderId="92" xfId="0" applyFont="1" applyFill="1" applyBorder="1" applyAlignment="1">
      <alignment horizontal="center" vertical="center" wrapText="1"/>
    </xf>
    <xf numFmtId="44" fontId="28" fillId="0" borderId="93" xfId="47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30" fillId="4" borderId="17" xfId="0" applyFont="1" applyFill="1" applyBorder="1" applyAlignment="1">
      <alignment horizontal="center" vertical="center" wrapText="1"/>
    </xf>
    <xf numFmtId="0" fontId="30" fillId="4" borderId="22" xfId="0" applyFont="1" applyFill="1" applyBorder="1" applyAlignment="1">
      <alignment horizontal="center" vertical="center" wrapText="1"/>
    </xf>
    <xf numFmtId="9" fontId="32" fillId="0" borderId="0" xfId="52" applyFont="1"/>
    <xf numFmtId="9" fontId="32" fillId="0" borderId="0" xfId="52" applyFont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0" fontId="14" fillId="4" borderId="5" xfId="0" applyFont="1" applyFill="1" applyBorder="1" applyAlignment="1">
      <alignment horizontal="center" vertical="center" wrapText="1"/>
    </xf>
    <xf numFmtId="44" fontId="28" fillId="0" borderId="16" xfId="47" applyFont="1" applyFill="1" applyBorder="1" applyAlignment="1">
      <alignment horizontal="center"/>
    </xf>
    <xf numFmtId="2" fontId="17" fillId="28" borderId="0" xfId="5" applyNumberFormat="1" applyFont="1" applyFill="1" applyBorder="1" applyAlignment="1">
      <alignment horizontal="center" vertical="center" wrapText="1"/>
    </xf>
    <xf numFmtId="2" fontId="28" fillId="0" borderId="0" xfId="5" applyNumberFormat="1" applyFont="1" applyFill="1" applyBorder="1" applyAlignment="1">
      <alignment horizontal="center" vertical="center" wrapText="1"/>
    </xf>
    <xf numFmtId="2" fontId="28" fillId="0" borderId="0" xfId="6" applyNumberFormat="1" applyFont="1" applyFill="1" applyBorder="1" applyAlignment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2" fontId="115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8" fontId="28" fillId="0" borderId="13" xfId="47" applyNumberFormat="1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 vertical="center" wrapText="1"/>
    </xf>
    <xf numFmtId="44" fontId="28" fillId="0" borderId="15" xfId="47" applyFont="1" applyFill="1" applyBorder="1" applyAlignment="1">
      <alignment horizontal="center"/>
    </xf>
    <xf numFmtId="44" fontId="72" fillId="4" borderId="94" xfId="47" applyFont="1" applyFill="1" applyBorder="1" applyAlignment="1">
      <alignment horizontal="center" vertical="center"/>
    </xf>
    <xf numFmtId="44" fontId="32" fillId="0" borderId="0" xfId="47" applyFont="1"/>
    <xf numFmtId="0" fontId="116" fillId="29" borderId="34" xfId="0" applyFont="1" applyFill="1" applyBorder="1" applyAlignment="1">
      <alignment horizontal="center" vertical="center" wrapText="1"/>
    </xf>
    <xf numFmtId="0" fontId="116" fillId="29" borderId="36" xfId="0" applyFont="1" applyFill="1" applyBorder="1" applyAlignment="1">
      <alignment horizontal="center" vertical="center" wrapText="1"/>
    </xf>
    <xf numFmtId="0" fontId="116" fillId="29" borderId="2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 applyProtection="1">
      <alignment horizontal="left" vertical="center"/>
      <protection hidden="1"/>
    </xf>
    <xf numFmtId="0" fontId="47" fillId="4" borderId="34" xfId="0" applyFont="1" applyFill="1" applyBorder="1" applyProtection="1">
      <protection hidden="1"/>
    </xf>
    <xf numFmtId="0" fontId="27" fillId="8" borderId="24" xfId="0" applyFont="1" applyFill="1" applyBorder="1" applyAlignment="1" applyProtection="1">
      <alignment horizontal="left"/>
      <protection hidden="1"/>
    </xf>
    <xf numFmtId="0" fontId="27" fillId="8" borderId="36" xfId="0" applyFont="1" applyFill="1" applyBorder="1" applyAlignment="1" applyProtection="1">
      <alignment horizontal="left"/>
      <protection hidden="1"/>
    </xf>
    <xf numFmtId="0" fontId="27" fillId="4" borderId="0" xfId="0" applyFont="1" applyFill="1" applyBorder="1" applyProtection="1">
      <protection hidden="1"/>
    </xf>
    <xf numFmtId="0" fontId="29" fillId="4" borderId="0" xfId="0" applyFont="1" applyFill="1" applyBorder="1" applyAlignment="1" applyProtection="1">
      <alignment horizontal="left" vertical="center"/>
      <protection hidden="1"/>
    </xf>
    <xf numFmtId="0" fontId="27" fillId="0" borderId="37" xfId="0" applyFont="1" applyBorder="1" applyAlignment="1" applyProtection="1">
      <alignment horizontal="center" textRotation="90"/>
      <protection hidden="1"/>
    </xf>
    <xf numFmtId="0" fontId="27" fillId="4" borderId="0" xfId="0" applyFont="1" applyFill="1" applyBorder="1" applyAlignment="1" applyProtection="1">
      <alignment horizontal="right"/>
      <protection hidden="1"/>
    </xf>
    <xf numFmtId="0" fontId="47" fillId="4" borderId="0" xfId="0" applyFont="1" applyFill="1" applyBorder="1" applyAlignment="1" applyProtection="1">
      <alignment horizontal="right"/>
      <protection hidden="1"/>
    </xf>
    <xf numFmtId="0" fontId="27" fillId="4" borderId="0" xfId="0" applyFont="1" applyFill="1" applyBorder="1" applyAlignment="1" applyProtection="1">
      <alignment horizontal="right" vertical="center"/>
      <protection hidden="1"/>
    </xf>
    <xf numFmtId="0" fontId="82" fillId="5" borderId="35" xfId="0" quotePrefix="1" applyNumberFormat="1" applyFont="1" applyFill="1" applyBorder="1" applyAlignment="1" applyProtection="1">
      <alignment horizontal="center" vertical="center"/>
      <protection locked="0"/>
    </xf>
    <xf numFmtId="0" fontId="27" fillId="8" borderId="0" xfId="0" applyFont="1" applyFill="1" applyBorder="1" applyAlignment="1" applyProtection="1">
      <alignment horizontal="left"/>
      <protection hidden="1"/>
    </xf>
    <xf numFmtId="0" fontId="27" fillId="8" borderId="35" xfId="0" applyFont="1" applyFill="1" applyBorder="1" applyAlignment="1" applyProtection="1">
      <alignment horizontal="left"/>
      <protection hidden="1"/>
    </xf>
    <xf numFmtId="0" fontId="48" fillId="4" borderId="0" xfId="0" applyFont="1" applyFill="1" applyBorder="1" applyAlignment="1" applyProtection="1">
      <alignment horizontal="center"/>
      <protection hidden="1"/>
    </xf>
    <xf numFmtId="0" fontId="48" fillId="4" borderId="35" xfId="0" applyFont="1" applyFill="1" applyBorder="1" applyAlignment="1" applyProtection="1">
      <alignment horizontal="center"/>
      <protection hidden="1"/>
    </xf>
    <xf numFmtId="0" fontId="47" fillId="4" borderId="35" xfId="0" applyFont="1" applyFill="1" applyBorder="1" applyProtection="1">
      <protection hidden="1"/>
    </xf>
    <xf numFmtId="166" fontId="48" fillId="4" borderId="35" xfId="0" applyNumberFormat="1" applyFont="1" applyFill="1" applyBorder="1" applyProtection="1">
      <protection hidden="1"/>
    </xf>
    <xf numFmtId="0" fontId="27" fillId="4" borderId="0" xfId="0" applyFont="1" applyFill="1" applyBorder="1" applyAlignment="1" applyProtection="1">
      <alignment horizontal="right" vertical="top"/>
      <protection hidden="1"/>
    </xf>
    <xf numFmtId="0" fontId="32" fillId="4" borderId="0" xfId="0" applyFont="1" applyFill="1" applyBorder="1" applyAlignment="1" applyProtection="1">
      <alignment horizontal="right"/>
      <protection hidden="1"/>
    </xf>
    <xf numFmtId="0" fontId="27" fillId="4" borderId="0" xfId="0" applyFont="1" applyFill="1" applyBorder="1" applyAlignment="1" applyProtection="1">
      <alignment horizontal="left" vertical="top"/>
      <protection hidden="1"/>
    </xf>
    <xf numFmtId="0" fontId="84" fillId="6" borderId="35" xfId="0" applyFont="1" applyFill="1" applyBorder="1" applyAlignment="1" applyProtection="1">
      <alignment horizontal="center" vertical="center" wrapText="1"/>
      <protection hidden="1"/>
    </xf>
    <xf numFmtId="0" fontId="47" fillId="4" borderId="35" xfId="0" applyFont="1" applyFill="1" applyBorder="1" applyAlignment="1" applyProtection="1">
      <alignment horizontal="center" vertical="center"/>
      <protection hidden="1"/>
    </xf>
    <xf numFmtId="14" fontId="47" fillId="4" borderId="35" xfId="0" applyNumberFormat="1" applyFont="1" applyFill="1" applyBorder="1" applyAlignment="1" applyProtection="1">
      <alignment horizontal="center" vertical="center"/>
      <protection hidden="1"/>
    </xf>
    <xf numFmtId="0" fontId="53" fillId="6" borderId="35" xfId="0" applyFont="1" applyFill="1" applyBorder="1" applyAlignment="1" applyProtection="1">
      <alignment vertical="top" wrapText="1"/>
      <protection hidden="1"/>
    </xf>
    <xf numFmtId="0" fontId="48" fillId="4" borderId="0" xfId="0" applyFont="1" applyFill="1" applyBorder="1" applyAlignment="1" applyProtection="1">
      <alignment horizontal="left"/>
      <protection hidden="1"/>
    </xf>
    <xf numFmtId="0" fontId="113" fillId="4" borderId="4" xfId="0" applyFont="1" applyFill="1" applyBorder="1" applyAlignment="1" applyProtection="1">
      <alignment horizontal="left" vertical="center"/>
      <protection hidden="1"/>
    </xf>
    <xf numFmtId="0" fontId="114" fillId="4" borderId="4" xfId="0" applyFont="1" applyFill="1" applyBorder="1" applyAlignment="1" applyProtection="1">
      <alignment horizontal="left" vertical="center"/>
      <protection hidden="1"/>
    </xf>
    <xf numFmtId="0" fontId="113" fillId="4" borderId="38" xfId="0" applyFont="1" applyFill="1" applyBorder="1" applyAlignment="1" applyProtection="1">
      <alignment horizontal="left" vertical="center"/>
      <protection hidden="1"/>
    </xf>
    <xf numFmtId="0" fontId="27" fillId="0" borderId="34" xfId="0" applyFont="1" applyBorder="1" applyProtection="1">
      <protection hidden="1"/>
    </xf>
    <xf numFmtId="0" fontId="27" fillId="4" borderId="24" xfId="0" applyFont="1" applyFill="1" applyBorder="1" applyProtection="1">
      <protection hidden="1"/>
    </xf>
    <xf numFmtId="0" fontId="27" fillId="4" borderId="36" xfId="0" applyFont="1" applyFill="1" applyBorder="1" applyProtection="1">
      <protection hidden="1"/>
    </xf>
    <xf numFmtId="0" fontId="27" fillId="0" borderId="31" xfId="0" applyFont="1" applyBorder="1" applyProtection="1">
      <protection hidden="1"/>
    </xf>
    <xf numFmtId="0" fontId="29" fillId="4" borderId="35" xfId="0" applyFont="1" applyFill="1" applyBorder="1" applyAlignment="1" applyProtection="1">
      <alignment horizontal="center"/>
      <protection hidden="1"/>
    </xf>
    <xf numFmtId="0" fontId="29" fillId="4" borderId="0" xfId="0" applyFont="1" applyFill="1" applyBorder="1" applyAlignment="1" applyProtection="1">
      <alignment horizontal="center"/>
      <protection hidden="1"/>
    </xf>
    <xf numFmtId="0" fontId="27" fillId="0" borderId="37" xfId="0" applyFont="1" applyBorder="1" applyProtection="1">
      <protection hidden="1"/>
    </xf>
    <xf numFmtId="0" fontId="36" fillId="0" borderId="0" xfId="0" applyFont="1" applyAlignment="1">
      <alignment horizontal="center" vertical="center" wrapText="1"/>
    </xf>
    <xf numFmtId="0" fontId="27" fillId="0" borderId="0" xfId="53" applyFont="1" applyProtection="1">
      <protection hidden="1"/>
    </xf>
    <xf numFmtId="0" fontId="27" fillId="6" borderId="0" xfId="53" applyFont="1" applyFill="1" applyProtection="1">
      <protection hidden="1"/>
    </xf>
    <xf numFmtId="0" fontId="47" fillId="6" borderId="0" xfId="53" applyFont="1" applyFill="1" applyAlignment="1" applyProtection="1">
      <alignment horizontal="right"/>
      <protection hidden="1"/>
    </xf>
    <xf numFmtId="0" fontId="27" fillId="6" borderId="0" xfId="53" applyFont="1" applyFill="1" applyAlignment="1" applyProtection="1">
      <alignment horizontal="justify" vertical="top" wrapText="1"/>
      <protection hidden="1"/>
    </xf>
    <xf numFmtId="0" fontId="27" fillId="6" borderId="0" xfId="53" applyFont="1" applyFill="1" applyAlignment="1" applyProtection="1">
      <alignment horizontal="right"/>
      <protection hidden="1"/>
    </xf>
    <xf numFmtId="0" fontId="47" fillId="6" borderId="0" xfId="53" applyFont="1" applyFill="1" applyProtection="1">
      <protection hidden="1"/>
    </xf>
    <xf numFmtId="0" fontId="27" fillId="6" borderId="0" xfId="53" applyFont="1" applyFill="1" applyAlignment="1" applyProtection="1">
      <alignment horizontal="right" vertical="top"/>
      <protection hidden="1"/>
    </xf>
    <xf numFmtId="0" fontId="53" fillId="6" borderId="0" xfId="53" applyFont="1" applyFill="1" applyAlignment="1" applyProtection="1">
      <alignment horizontal="left" vertical="top" wrapText="1"/>
      <protection hidden="1"/>
    </xf>
    <xf numFmtId="0" fontId="27" fillId="6" borderId="0" xfId="53" applyFont="1" applyFill="1" applyAlignment="1" applyProtection="1">
      <alignment horizontal="left" vertical="top"/>
      <protection hidden="1"/>
    </xf>
    <xf numFmtId="0" fontId="47" fillId="0" borderId="0" xfId="53" applyFont="1" applyProtection="1">
      <protection hidden="1"/>
    </xf>
    <xf numFmtId="0" fontId="47" fillId="4" borderId="0" xfId="53" applyFont="1" applyFill="1" applyProtection="1">
      <protection hidden="1"/>
    </xf>
    <xf numFmtId="0" fontId="47" fillId="4" borderId="0" xfId="53" applyFont="1" applyFill="1" applyBorder="1" applyProtection="1">
      <protection hidden="1"/>
    </xf>
    <xf numFmtId="0" fontId="47" fillId="4" borderId="4" xfId="53" applyFont="1" applyFill="1" applyBorder="1" applyProtection="1">
      <protection hidden="1"/>
    </xf>
    <xf numFmtId="0" fontId="27" fillId="8" borderId="0" xfId="53" applyFont="1" applyFill="1" applyAlignment="1" applyProtection="1">
      <alignment horizontal="left"/>
      <protection hidden="1"/>
    </xf>
    <xf numFmtId="0" fontId="50" fillId="4" borderId="48" xfId="53" applyFont="1" applyFill="1" applyBorder="1" applyAlignment="1">
      <alignment horizontal="center" vertical="center"/>
    </xf>
    <xf numFmtId="0" fontId="50" fillId="4" borderId="48" xfId="53" applyFont="1" applyFill="1" applyBorder="1" applyAlignment="1">
      <alignment horizontal="center" vertical="center" wrapText="1"/>
    </xf>
    <xf numFmtId="0" fontId="50" fillId="4" borderId="49" xfId="53" applyFont="1" applyFill="1" applyBorder="1" applyAlignment="1">
      <alignment horizontal="center" vertical="center" wrapText="1"/>
    </xf>
    <xf numFmtId="0" fontId="50" fillId="4" borderId="41" xfId="53" applyFont="1" applyFill="1" applyBorder="1" applyAlignment="1">
      <alignment horizontal="center" vertical="center" wrapText="1"/>
    </xf>
    <xf numFmtId="0" fontId="48" fillId="4" borderId="0" xfId="53" applyFont="1" applyFill="1" applyBorder="1" applyProtection="1">
      <protection hidden="1"/>
    </xf>
    <xf numFmtId="0" fontId="47" fillId="4" borderId="0" xfId="53" applyFont="1" applyFill="1" applyAlignment="1" applyProtection="1">
      <alignment horizontal="right"/>
      <protection hidden="1"/>
    </xf>
    <xf numFmtId="0" fontId="27" fillId="4" borderId="0" xfId="53" applyFont="1" applyFill="1" applyAlignment="1" applyProtection="1">
      <alignment vertical="top"/>
      <protection hidden="1"/>
    </xf>
    <xf numFmtId="166" fontId="48" fillId="4" borderId="0" xfId="53" applyNumberFormat="1" applyFont="1" applyFill="1" applyBorder="1" applyProtection="1">
      <protection hidden="1"/>
    </xf>
    <xf numFmtId="0" fontId="48" fillId="4" borderId="0" xfId="53" applyFont="1" applyFill="1" applyBorder="1" applyAlignment="1" applyProtection="1">
      <protection hidden="1"/>
    </xf>
    <xf numFmtId="0" fontId="27" fillId="0" borderId="0" xfId="53" applyFont="1" applyBorder="1" applyProtection="1">
      <protection hidden="1"/>
    </xf>
    <xf numFmtId="0" fontId="47" fillId="0" borderId="0" xfId="53" applyFont="1" applyBorder="1" applyProtection="1">
      <protection hidden="1"/>
    </xf>
    <xf numFmtId="0" fontId="89" fillId="27" borderId="48" xfId="53" applyFont="1" applyFill="1" applyBorder="1" applyAlignment="1">
      <alignment horizontal="center" vertical="center"/>
    </xf>
    <xf numFmtId="0" fontId="89" fillId="27" borderId="48" xfId="53" applyFont="1" applyFill="1" applyBorder="1" applyAlignment="1">
      <alignment horizontal="center" vertical="center" wrapText="1"/>
    </xf>
    <xf numFmtId="0" fontId="89" fillId="27" borderId="49" xfId="53" applyFont="1" applyFill="1" applyBorder="1" applyAlignment="1">
      <alignment horizontal="center" vertical="center" wrapText="1"/>
    </xf>
    <xf numFmtId="0" fontId="89" fillId="27" borderId="41" xfId="53" applyFont="1" applyFill="1" applyBorder="1" applyAlignment="1">
      <alignment horizontal="center" vertical="center" wrapText="1"/>
    </xf>
    <xf numFmtId="0" fontId="79" fillId="4" borderId="0" xfId="53" applyFont="1" applyFill="1" applyProtection="1">
      <protection hidden="1"/>
    </xf>
    <xf numFmtId="1" fontId="82" fillId="5" borderId="0" xfId="53" applyNumberFormat="1" applyFont="1" applyFill="1" applyBorder="1" applyAlignment="1" applyProtection="1">
      <alignment horizontal="center" vertical="center"/>
      <protection locked="0"/>
    </xf>
    <xf numFmtId="0" fontId="82" fillId="5" borderId="0" xfId="53" quotePrefix="1" applyNumberFormat="1" applyFont="1" applyFill="1" applyBorder="1" applyAlignment="1" applyProtection="1">
      <alignment horizontal="center" vertical="center"/>
      <protection locked="0"/>
    </xf>
    <xf numFmtId="0" fontId="32" fillId="4" borderId="0" xfId="53" applyFont="1" applyFill="1" applyAlignment="1" applyProtection="1">
      <alignment horizontal="right"/>
      <protection hidden="1"/>
    </xf>
    <xf numFmtId="0" fontId="27" fillId="4" borderId="0" xfId="53" applyFont="1" applyFill="1" applyAlignment="1" applyProtection="1">
      <alignment horizontal="right"/>
      <protection hidden="1"/>
    </xf>
    <xf numFmtId="0" fontId="27" fillId="4" borderId="0" xfId="53" applyFont="1" applyFill="1" applyAlignment="1" applyProtection="1">
      <alignment horizontal="right" vertical="center"/>
      <protection hidden="1"/>
    </xf>
    <xf numFmtId="0" fontId="48" fillId="4" borderId="0" xfId="53" applyFont="1" applyFill="1" applyAlignment="1" applyProtection="1">
      <alignment horizontal="center"/>
      <protection hidden="1"/>
    </xf>
    <xf numFmtId="49" fontId="29" fillId="4" borderId="0" xfId="53" applyNumberFormat="1" applyFont="1" applyFill="1" applyBorder="1" applyAlignment="1" applyProtection="1">
      <protection locked="0"/>
    </xf>
    <xf numFmtId="0" fontId="27" fillId="4" borderId="0" xfId="53" applyFont="1" applyFill="1" applyProtection="1">
      <protection hidden="1"/>
    </xf>
    <xf numFmtId="0" fontId="29" fillId="4" borderId="0" xfId="53" applyFont="1" applyFill="1" applyAlignment="1" applyProtection="1">
      <alignment horizontal="center"/>
      <protection hidden="1"/>
    </xf>
    <xf numFmtId="14" fontId="27" fillId="6" borderId="0" xfId="53" applyNumberFormat="1" applyFont="1" applyFill="1" applyAlignment="1" applyProtection="1">
      <alignment vertical="top"/>
      <protection hidden="1"/>
    </xf>
    <xf numFmtId="44" fontId="89" fillId="0" borderId="41" xfId="47" applyFont="1" applyBorder="1" applyAlignment="1">
      <alignment horizontal="center" vertical="center" wrapText="1"/>
    </xf>
    <xf numFmtId="44" fontId="89" fillId="0" borderId="48" xfId="47" applyFont="1" applyBorder="1" applyAlignment="1">
      <alignment horizontal="left" vertical="center" wrapText="1"/>
    </xf>
    <xf numFmtId="44" fontId="89" fillId="0" borderId="48" xfId="47" applyFont="1" applyBorder="1" applyAlignment="1">
      <alignment horizontal="center" vertical="center" wrapText="1"/>
    </xf>
    <xf numFmtId="44" fontId="89" fillId="0" borderId="48" xfId="47" applyFont="1" applyFill="1" applyBorder="1" applyAlignment="1">
      <alignment horizontal="center" vertical="center" wrapText="1"/>
    </xf>
    <xf numFmtId="44" fontId="89" fillId="0" borderId="48" xfId="47" applyFont="1" applyFill="1" applyBorder="1" applyAlignment="1">
      <alignment horizontal="center" vertical="center"/>
    </xf>
    <xf numFmtId="0" fontId="118" fillId="6" borderId="41" xfId="53" applyFont="1" applyFill="1" applyBorder="1" applyAlignment="1">
      <alignment horizontal="center" vertical="center" wrapText="1"/>
    </xf>
    <xf numFmtId="0" fontId="118" fillId="6" borderId="48" xfId="53" applyFont="1" applyFill="1" applyBorder="1" applyAlignment="1">
      <alignment horizontal="left" vertical="center" wrapText="1"/>
    </xf>
    <xf numFmtId="0" fontId="118" fillId="6" borderId="48" xfId="53" applyFont="1" applyFill="1" applyBorder="1" applyAlignment="1">
      <alignment horizontal="center" vertical="center" wrapText="1"/>
    </xf>
    <xf numFmtId="0" fontId="118" fillId="6" borderId="48" xfId="53" applyFont="1" applyFill="1" applyBorder="1" applyAlignment="1">
      <alignment horizontal="center" vertical="center"/>
    </xf>
    <xf numFmtId="0" fontId="118" fillId="6" borderId="0" xfId="53" applyFont="1" applyFill="1" applyBorder="1" applyAlignment="1">
      <alignment horizontal="center" vertical="center" wrapText="1"/>
    </xf>
    <xf numFmtId="0" fontId="118" fillId="6" borderId="0" xfId="53" applyFont="1" applyFill="1" applyBorder="1" applyAlignment="1">
      <alignment horizontal="left" vertical="center" wrapText="1"/>
    </xf>
    <xf numFmtId="0" fontId="118" fillId="6" borderId="0" xfId="53" applyFont="1" applyFill="1" applyBorder="1" applyAlignment="1">
      <alignment horizontal="center" vertical="center"/>
    </xf>
    <xf numFmtId="44" fontId="0" fillId="4" borderId="91" xfId="47" applyFont="1" applyFill="1" applyBorder="1" applyAlignment="1">
      <alignment horizontal="center" vertical="center"/>
    </xf>
    <xf numFmtId="44" fontId="0" fillId="4" borderId="27" xfId="47" applyFont="1" applyFill="1" applyBorder="1" applyAlignment="1">
      <alignment horizontal="center" vertical="center"/>
    </xf>
    <xf numFmtId="44" fontId="0" fillId="4" borderId="28" xfId="47" applyFont="1" applyFill="1" applyBorder="1" applyAlignment="1">
      <alignment horizontal="center" vertical="center"/>
    </xf>
    <xf numFmtId="44" fontId="72" fillId="4" borderId="20" xfId="47" applyFont="1" applyFill="1" applyBorder="1" applyAlignment="1">
      <alignment horizontal="center" vertical="center"/>
    </xf>
    <xf numFmtId="44" fontId="72" fillId="4" borderId="28" xfId="47" applyFont="1" applyFill="1" applyBorder="1" applyAlignment="1">
      <alignment horizontal="center" vertical="center"/>
    </xf>
    <xf numFmtId="44" fontId="72" fillId="4" borderId="27" xfId="47" applyFont="1" applyFill="1" applyBorder="1" applyAlignment="1">
      <alignment horizontal="center" vertical="center"/>
    </xf>
    <xf numFmtId="0" fontId="27" fillId="4" borderId="0" xfId="53" applyFont="1" applyFill="1" applyAlignment="1" applyProtection="1">
      <protection hidden="1"/>
    </xf>
    <xf numFmtId="0" fontId="79" fillId="0" borderId="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96" fillId="0" borderId="22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 vertical="center"/>
    </xf>
    <xf numFmtId="14" fontId="30" fillId="0" borderId="29" xfId="0" applyNumberFormat="1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96" fillId="0" borderId="13" xfId="0" applyFont="1" applyFill="1" applyBorder="1" applyAlignment="1">
      <alignment horizontal="center"/>
    </xf>
    <xf numFmtId="14" fontId="30" fillId="0" borderId="9" xfId="0" applyNumberFormat="1" applyFont="1" applyBorder="1" applyAlignment="1">
      <alignment horizontal="center" vertical="center"/>
    </xf>
    <xf numFmtId="0" fontId="30" fillId="30" borderId="9" xfId="0" applyFont="1" applyFill="1" applyBorder="1" applyAlignment="1">
      <alignment horizontal="center" vertical="center"/>
    </xf>
    <xf numFmtId="0" fontId="28" fillId="0" borderId="13" xfId="0" applyNumberFormat="1" applyFont="1" applyFill="1" applyBorder="1" applyAlignment="1">
      <alignment horizontal="center" vertical="center" wrapText="1"/>
    </xf>
    <xf numFmtId="0" fontId="28" fillId="0" borderId="88" xfId="0" applyNumberFormat="1" applyFont="1" applyFill="1" applyBorder="1" applyAlignment="1">
      <alignment horizontal="center" vertical="center"/>
    </xf>
    <xf numFmtId="0" fontId="28" fillId="0" borderId="13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165" fontId="111" fillId="27" borderId="43" xfId="50" applyNumberFormat="1" applyFont="1" applyFill="1" applyBorder="1" applyAlignment="1" applyProtection="1">
      <alignment horizontal="center" vertical="center"/>
      <protection hidden="1"/>
    </xf>
    <xf numFmtId="9" fontId="5" fillId="24" borderId="18" xfId="51" applyFont="1" applyFill="1" applyBorder="1" applyAlignment="1" applyProtection="1">
      <alignment horizontal="center" vertical="center"/>
      <protection locked="0" hidden="1"/>
    </xf>
    <xf numFmtId="0" fontId="5" fillId="24" borderId="13" xfId="50" applyFont="1" applyFill="1" applyBorder="1" applyAlignment="1" applyProtection="1">
      <alignment horizontal="center" vertical="center"/>
      <protection locked="0" hidden="1"/>
    </xf>
    <xf numFmtId="10" fontId="5" fillId="24" borderId="13" xfId="51" applyNumberFormat="1" applyFont="1" applyFill="1" applyBorder="1" applyAlignment="1" applyProtection="1">
      <alignment horizontal="center" vertical="center"/>
      <protection locked="0" hidden="1"/>
    </xf>
    <xf numFmtId="2" fontId="5" fillId="24" borderId="13" xfId="50" applyNumberFormat="1" applyFont="1" applyFill="1" applyBorder="1" applyAlignment="1" applyProtection="1">
      <alignment horizontal="center" vertical="center"/>
      <protection locked="0" hidden="1"/>
    </xf>
    <xf numFmtId="165" fontId="5" fillId="24" borderId="13" xfId="50" applyNumberFormat="1" applyFont="1" applyFill="1" applyBorder="1" applyAlignment="1" applyProtection="1">
      <alignment horizontal="center" vertical="center"/>
      <protection locked="0" hidden="1"/>
    </xf>
    <xf numFmtId="9" fontId="5" fillId="24" borderId="13" xfId="51" applyFont="1" applyFill="1" applyBorder="1" applyAlignment="1" applyProtection="1">
      <alignment horizontal="center" vertical="center"/>
      <protection locked="0" hidden="1"/>
    </xf>
    <xf numFmtId="165" fontId="5" fillId="27" borderId="13" xfId="50" applyNumberFormat="1" applyFont="1" applyFill="1" applyBorder="1" applyAlignment="1" applyProtection="1">
      <alignment horizontal="center" vertical="center"/>
      <protection hidden="1"/>
    </xf>
    <xf numFmtId="165" fontId="44" fillId="27" borderId="13" xfId="50" applyNumberFormat="1" applyFont="1" applyFill="1" applyBorder="1" applyAlignment="1" applyProtection="1">
      <alignment horizontal="center" vertical="center"/>
      <protection hidden="1"/>
    </xf>
    <xf numFmtId="165" fontId="109" fillId="27" borderId="13" xfId="50" applyNumberFormat="1" applyFont="1" applyFill="1" applyBorder="1" applyAlignment="1" applyProtection="1">
      <alignment horizontal="center" vertical="center"/>
      <protection hidden="1"/>
    </xf>
    <xf numFmtId="165" fontId="44" fillId="27" borderId="9" xfId="50" applyNumberFormat="1" applyFont="1" applyFill="1" applyBorder="1" applyAlignment="1" applyProtection="1">
      <alignment horizontal="center" vertical="center"/>
      <protection hidden="1"/>
    </xf>
    <xf numFmtId="0" fontId="14" fillId="4" borderId="98" xfId="0" applyFont="1" applyFill="1" applyBorder="1" applyAlignment="1">
      <alignment horizontal="center" vertical="center" wrapText="1"/>
    </xf>
    <xf numFmtId="0" fontId="32" fillId="0" borderId="11" xfId="0" applyFont="1" applyBorder="1"/>
    <xf numFmtId="0" fontId="14" fillId="4" borderId="99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10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0" fillId="0" borderId="0" xfId="52" applyFont="1" applyAlignment="1">
      <alignment vertical="center"/>
    </xf>
    <xf numFmtId="0" fontId="3" fillId="24" borderId="13" xfId="50" applyFont="1" applyFill="1" applyBorder="1" applyAlignment="1" applyProtection="1">
      <alignment horizontal="center" vertical="center" wrapText="1"/>
      <protection locked="0" hidden="1"/>
    </xf>
    <xf numFmtId="0" fontId="36" fillId="0" borderId="0" xfId="0" applyFont="1" applyAlignment="1">
      <alignment horizontal="center" vertical="center" wrapText="1"/>
    </xf>
    <xf numFmtId="0" fontId="28" fillId="3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4" borderId="0" xfId="0" applyFont="1" applyFill="1" applyBorder="1" applyAlignment="1" applyProtection="1">
      <alignment horizontal="center"/>
      <protection hidden="1"/>
    </xf>
    <xf numFmtId="0" fontId="27" fillId="4" borderId="35" xfId="0" applyFont="1" applyFill="1" applyBorder="1" applyAlignment="1" applyProtection="1">
      <alignment horizontal="center"/>
      <protection hidden="1"/>
    </xf>
    <xf numFmtId="0" fontId="29" fillId="0" borderId="40" xfId="0" applyFont="1" applyFill="1" applyBorder="1" applyAlignment="1" applyProtection="1">
      <alignment horizontal="center" vertical="center"/>
      <protection hidden="1"/>
    </xf>
    <xf numFmtId="0" fontId="28" fillId="6" borderId="13" xfId="0" applyFont="1" applyFill="1" applyBorder="1" applyAlignment="1">
      <alignment horizontal="center" vertical="center" wrapText="1"/>
    </xf>
    <xf numFmtId="0" fontId="28" fillId="6" borderId="21" xfId="0" applyFont="1" applyFill="1" applyBorder="1" applyAlignment="1">
      <alignment horizontal="left" vertical="center" wrapText="1"/>
    </xf>
    <xf numFmtId="0" fontId="28" fillId="6" borderId="13" xfId="0" applyFont="1" applyFill="1" applyBorder="1" applyAlignment="1">
      <alignment horizontal="center" vertical="center"/>
    </xf>
    <xf numFmtId="0" fontId="28" fillId="6" borderId="88" xfId="0" applyFont="1" applyFill="1" applyBorder="1" applyAlignment="1">
      <alignment horizontal="center" vertical="center"/>
    </xf>
    <xf numFmtId="0" fontId="30" fillId="6" borderId="13" xfId="0" applyFont="1" applyFill="1" applyBorder="1" applyAlignment="1">
      <alignment horizontal="center" vertical="center"/>
    </xf>
    <xf numFmtId="0" fontId="96" fillId="6" borderId="13" xfId="0" applyFont="1" applyFill="1" applyBorder="1" applyAlignment="1">
      <alignment horizontal="center"/>
    </xf>
    <xf numFmtId="0" fontId="30" fillId="6" borderId="13" xfId="0" applyFont="1" applyFill="1" applyBorder="1" applyAlignment="1">
      <alignment horizontal="center" vertical="center" wrapText="1"/>
    </xf>
    <xf numFmtId="14" fontId="30" fillId="6" borderId="9" xfId="0" applyNumberFormat="1" applyFont="1" applyFill="1" applyBorder="1" applyAlignment="1">
      <alignment horizontal="center" vertical="center"/>
    </xf>
    <xf numFmtId="0" fontId="30" fillId="6" borderId="9" xfId="0" applyFont="1" applyFill="1" applyBorder="1" applyAlignment="1">
      <alignment horizontal="center" vertical="center"/>
    </xf>
    <xf numFmtId="0" fontId="29" fillId="0" borderId="40" xfId="0" applyFont="1" applyFill="1" applyBorder="1" applyAlignment="1" applyProtection="1">
      <alignment horizontal="right" vertical="center"/>
      <protection hidden="1"/>
    </xf>
    <xf numFmtId="0" fontId="28" fillId="6" borderId="88" xfId="0" applyFont="1" applyFill="1" applyBorder="1" applyAlignment="1">
      <alignment horizontal="center" vertical="center" wrapText="1"/>
    </xf>
    <xf numFmtId="0" fontId="82" fillId="5" borderId="0" xfId="0" quotePrefix="1" applyNumberFormat="1" applyFont="1" applyFill="1" applyBorder="1" applyAlignment="1" applyProtection="1">
      <alignment horizontal="center" vertical="center"/>
      <protection locked="0"/>
    </xf>
    <xf numFmtId="0" fontId="28" fillId="15" borderId="101" xfId="0" applyFont="1" applyFill="1" applyBorder="1" applyAlignment="1">
      <alignment horizontal="center" vertical="center" wrapText="1"/>
    </xf>
    <xf numFmtId="0" fontId="28" fillId="15" borderId="101" xfId="0" applyFont="1" applyFill="1" applyBorder="1" applyAlignment="1">
      <alignment horizontal="left" vertical="center" wrapText="1"/>
    </xf>
    <xf numFmtId="0" fontId="16" fillId="15" borderId="101" xfId="0" applyFont="1" applyFill="1" applyBorder="1" applyAlignment="1">
      <alignment horizontal="center" vertical="center" wrapText="1"/>
    </xf>
    <xf numFmtId="0" fontId="120" fillId="0" borderId="0" xfId="53" applyFont="1" applyProtection="1">
      <protection hidden="1"/>
    </xf>
    <xf numFmtId="0" fontId="120" fillId="6" borderId="0" xfId="53" applyFont="1" applyFill="1" applyProtection="1">
      <protection hidden="1"/>
    </xf>
    <xf numFmtId="0" fontId="120" fillId="0" borderId="0" xfId="53" applyFont="1" applyBorder="1" applyProtection="1">
      <protection hidden="1"/>
    </xf>
    <xf numFmtId="0" fontId="15" fillId="0" borderId="0" xfId="53" applyFont="1" applyBorder="1" applyAlignment="1">
      <alignment horizontal="justify" vertical="justify"/>
    </xf>
    <xf numFmtId="0" fontId="93" fillId="0" borderId="0" xfId="0" applyFont="1" applyFill="1" applyAlignment="1">
      <alignment wrapText="1"/>
    </xf>
    <xf numFmtId="0" fontId="88" fillId="15" borderId="101" xfId="0" applyFont="1" applyFill="1" applyBorder="1" applyAlignment="1">
      <alignment horizontal="left" vertical="center" wrapText="1"/>
    </xf>
    <xf numFmtId="0" fontId="42" fillId="0" borderId="101" xfId="0" applyFont="1" applyFill="1" applyBorder="1" applyAlignment="1">
      <alignment horizontal="center" vertical="center" wrapText="1"/>
    </xf>
    <xf numFmtId="0" fontId="96" fillId="0" borderId="0" xfId="0" applyFont="1" applyFill="1" applyBorder="1" applyAlignment="1">
      <alignment horizontal="left" vertical="center" wrapText="1"/>
    </xf>
    <xf numFmtId="0" fontId="121" fillId="0" borderId="0" xfId="0" applyFont="1" applyFill="1" applyBorder="1" applyAlignment="1">
      <alignment horizontal="center" vertical="center" wrapText="1"/>
    </xf>
    <xf numFmtId="0" fontId="89" fillId="4" borderId="48" xfId="0" applyFont="1" applyFill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 wrapText="1"/>
    </xf>
    <xf numFmtId="0" fontId="28" fillId="4" borderId="48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wrapText="1"/>
    </xf>
    <xf numFmtId="0" fontId="32" fillId="0" borderId="18" xfId="0" applyFont="1" applyBorder="1"/>
    <xf numFmtId="0" fontId="32" fillId="0" borderId="18" xfId="0" applyFont="1" applyBorder="1" applyAlignment="1">
      <alignment wrapText="1"/>
    </xf>
    <xf numFmtId="0" fontId="32" fillId="6" borderId="18" xfId="0" applyFont="1" applyFill="1" applyBorder="1"/>
    <xf numFmtId="0" fontId="32" fillId="6" borderId="18" xfId="0" applyFont="1" applyFill="1" applyBorder="1" applyAlignment="1">
      <alignment wrapText="1"/>
    </xf>
    <xf numFmtId="0" fontId="27" fillId="4" borderId="0" xfId="0" applyFont="1" applyFill="1" applyBorder="1" applyAlignment="1" applyProtection="1">
      <alignment horizontal="center"/>
      <protection hidden="1"/>
    </xf>
    <xf numFmtId="0" fontId="27" fillId="8" borderId="0" xfId="53" applyFont="1" applyFill="1" applyAlignment="1" applyProtection="1">
      <alignment horizontal="left"/>
      <protection hidden="1"/>
    </xf>
    <xf numFmtId="44" fontId="120" fillId="0" borderId="0" xfId="53" applyNumberFormat="1" applyFont="1" applyProtection="1">
      <protection hidden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02" xfId="0" applyFont="1" applyBorder="1" applyAlignment="1">
      <alignment horizontal="center" vertical="center" wrapText="1"/>
    </xf>
    <xf numFmtId="0" fontId="27" fillId="4" borderId="0" xfId="0" applyFont="1" applyFill="1" applyBorder="1" applyAlignment="1" applyProtection="1">
      <protection hidden="1"/>
    </xf>
    <xf numFmtId="0" fontId="0" fillId="0" borderId="50" xfId="0" applyFont="1" applyBorder="1" applyAlignment="1">
      <alignment horizontal="center" vertical="center"/>
    </xf>
    <xf numFmtId="44" fontId="0" fillId="0" borderId="105" xfId="0" applyNumberFormat="1" applyFont="1" applyBorder="1" applyAlignment="1">
      <alignment vertical="center" wrapText="1"/>
    </xf>
    <xf numFmtId="44" fontId="27" fillId="6" borderId="106" xfId="47" applyFont="1" applyFill="1" applyBorder="1" applyAlignment="1" applyProtection="1">
      <protection hidden="1"/>
    </xf>
    <xf numFmtId="0" fontId="0" fillId="0" borderId="107" xfId="0" applyFont="1" applyBorder="1" applyAlignment="1">
      <alignment horizontal="center" vertical="center"/>
    </xf>
    <xf numFmtId="44" fontId="0" fillId="0" borderId="109" xfId="0" applyNumberFormat="1" applyFont="1" applyBorder="1" applyAlignment="1">
      <alignment vertical="center" wrapText="1"/>
    </xf>
    <xf numFmtId="44" fontId="0" fillId="0" borderId="106" xfId="0" applyNumberFormat="1" applyFont="1" applyBorder="1" applyAlignment="1">
      <alignment vertical="center" wrapText="1"/>
    </xf>
    <xf numFmtId="0" fontId="27" fillId="4" borderId="107" xfId="0" applyFont="1" applyFill="1" applyBorder="1" applyAlignment="1" applyProtection="1">
      <alignment horizontal="center"/>
      <protection hidden="1"/>
    </xf>
    <xf numFmtId="0" fontId="27" fillId="4" borderId="107" xfId="0" applyFont="1" applyFill="1" applyBorder="1" applyProtection="1">
      <protection hidden="1"/>
    </xf>
    <xf numFmtId="0" fontId="27" fillId="4" borderId="108" xfId="0" applyFont="1" applyFill="1" applyBorder="1" applyProtection="1">
      <protection hidden="1"/>
    </xf>
    <xf numFmtId="0" fontId="124" fillId="0" borderId="110" xfId="0" applyFont="1" applyBorder="1" applyAlignment="1">
      <alignment horizontal="center" vertical="center"/>
    </xf>
    <xf numFmtId="44" fontId="124" fillId="0" borderId="111" xfId="0" applyNumberFormat="1" applyFont="1" applyBorder="1" applyAlignment="1">
      <alignment vertical="center" wrapText="1"/>
    </xf>
    <xf numFmtId="44" fontId="124" fillId="0" borderId="112" xfId="0" applyNumberFormat="1" applyFont="1" applyBorder="1" applyAlignment="1">
      <alignment vertical="center" wrapText="1"/>
    </xf>
    <xf numFmtId="0" fontId="120" fillId="6" borderId="3" xfId="53" applyFont="1" applyFill="1" applyBorder="1" applyAlignment="1" applyProtection="1">
      <alignment horizontal="center"/>
      <protection hidden="1"/>
    </xf>
    <xf numFmtId="0" fontId="120" fillId="6" borderId="3" xfId="53" applyFont="1" applyFill="1" applyBorder="1" applyAlignment="1" applyProtection="1">
      <alignment horizontal="center" vertical="center"/>
      <protection hidden="1"/>
    </xf>
    <xf numFmtId="0" fontId="27" fillId="4" borderId="0" xfId="53" applyFont="1" applyFill="1" applyAlignment="1" applyProtection="1">
      <alignment vertical="top" wrapText="1"/>
      <protection hidden="1"/>
    </xf>
    <xf numFmtId="0" fontId="27" fillId="4" borderId="0" xfId="53" applyFont="1" applyFill="1" applyAlignment="1" applyProtection="1">
      <alignment horizontal="left" vertical="top"/>
      <protection hidden="1"/>
    </xf>
    <xf numFmtId="0" fontId="27" fillId="4" borderId="0" xfId="53" applyFont="1" applyFill="1" applyAlignment="1" applyProtection="1">
      <alignment horizontal="right" vertical="top"/>
      <protection hidden="1"/>
    </xf>
    <xf numFmtId="0" fontId="53" fillId="4" borderId="0" xfId="53" applyFont="1" applyFill="1" applyAlignment="1" applyProtection="1">
      <alignment horizontal="left" vertical="top" wrapText="1" indent="2"/>
      <protection hidden="1"/>
    </xf>
    <xf numFmtId="0" fontId="98" fillId="4" borderId="0" xfId="53" applyFont="1" applyFill="1" applyAlignment="1" applyProtection="1">
      <alignment horizontal="left" wrapText="1"/>
      <protection hidden="1"/>
    </xf>
    <xf numFmtId="0" fontId="27" fillId="6" borderId="3" xfId="53" applyFont="1" applyFill="1" applyBorder="1" applyAlignment="1" applyProtection="1">
      <alignment horizontal="right" vertical="top"/>
      <protection hidden="1"/>
    </xf>
    <xf numFmtId="0" fontId="27" fillId="6" borderId="3" xfId="53" applyFont="1" applyFill="1" applyBorder="1" applyProtection="1">
      <protection hidden="1"/>
    </xf>
    <xf numFmtId="0" fontId="125" fillId="6" borderId="3" xfId="53" applyFont="1" applyFill="1" applyBorder="1" applyAlignment="1" applyProtection="1">
      <alignment horizontal="center" vertical="top"/>
      <protection hidden="1"/>
    </xf>
    <xf numFmtId="0" fontId="53" fillId="4" borderId="0" xfId="53" applyFont="1" applyFill="1" applyAlignment="1" applyProtection="1">
      <alignment horizontal="left" vertical="top" wrapText="1"/>
      <protection hidden="1"/>
    </xf>
    <xf numFmtId="0" fontId="53" fillId="4" borderId="0" xfId="53" applyFont="1" applyFill="1" applyAlignment="1" applyProtection="1">
      <alignment vertical="top" wrapText="1"/>
      <protection hidden="1"/>
    </xf>
    <xf numFmtId="0" fontId="117" fillId="4" borderId="0" xfId="53" applyFont="1" applyFill="1" applyAlignment="1" applyProtection="1">
      <alignment horizontal="center" vertical="top" wrapText="1"/>
      <protection hidden="1"/>
    </xf>
    <xf numFmtId="0" fontId="27" fillId="4" borderId="0" xfId="53" applyFont="1" applyFill="1" applyAlignment="1" applyProtection="1">
      <alignment horizontal="left"/>
      <protection hidden="1"/>
    </xf>
    <xf numFmtId="0" fontId="14" fillId="6" borderId="114" xfId="0" applyFont="1" applyFill="1" applyBorder="1" applyAlignment="1">
      <alignment horizontal="right" vertical="top" wrapText="1"/>
    </xf>
    <xf numFmtId="0" fontId="28" fillId="6" borderId="115" xfId="2" applyFont="1" applyFill="1" applyBorder="1" applyAlignment="1">
      <alignment vertical="top" wrapText="1"/>
    </xf>
    <xf numFmtId="0" fontId="89" fillId="6" borderId="115" xfId="0" applyFont="1" applyFill="1" applyBorder="1" applyAlignment="1">
      <alignment horizontal="center" vertical="top" wrapText="1"/>
    </xf>
    <xf numFmtId="0" fontId="88" fillId="6" borderId="116" xfId="0" applyFont="1" applyFill="1" applyBorder="1" applyAlignment="1">
      <alignment horizontal="left" vertical="top" wrapText="1"/>
    </xf>
    <xf numFmtId="0" fontId="121" fillId="0" borderId="3" xfId="0" applyFont="1" applyFill="1" applyBorder="1" applyAlignment="1">
      <alignment horizontal="center" vertical="center" wrapText="1"/>
    </xf>
    <xf numFmtId="0" fontId="96" fillId="0" borderId="3" xfId="0" applyFont="1" applyFill="1" applyBorder="1" applyAlignment="1">
      <alignment horizontal="left" vertical="center" wrapText="1"/>
    </xf>
    <xf numFmtId="0" fontId="28" fillId="4" borderId="115" xfId="0" applyFont="1" applyFill="1" applyBorder="1" applyAlignment="1">
      <alignment horizontal="center" vertical="top" wrapText="1"/>
    </xf>
    <xf numFmtId="0" fontId="17" fillId="8" borderId="114" xfId="0" applyFont="1" applyFill="1" applyBorder="1" applyAlignment="1">
      <alignment horizontal="right" vertical="top"/>
    </xf>
    <xf numFmtId="0" fontId="17" fillId="8" borderId="115" xfId="2" applyFont="1" applyFill="1" applyBorder="1" applyAlignment="1">
      <alignment vertical="top" wrapText="1"/>
    </xf>
    <xf numFmtId="0" fontId="28" fillId="8" borderId="115" xfId="0" applyFont="1" applyFill="1" applyBorder="1" applyAlignment="1" applyProtection="1">
      <alignment horizontal="center" vertical="top" wrapText="1"/>
      <protection locked="0"/>
    </xf>
    <xf numFmtId="0" fontId="88" fillId="8" borderId="116" xfId="0" applyFont="1" applyFill="1" applyBorder="1" applyAlignment="1">
      <alignment horizontal="left" vertical="top" wrapText="1"/>
    </xf>
    <xf numFmtId="0" fontId="122" fillId="0" borderId="117" xfId="0" applyFont="1" applyFill="1" applyBorder="1" applyAlignment="1">
      <alignment horizontal="left" vertical="top" wrapText="1"/>
    </xf>
    <xf numFmtId="0" fontId="14" fillId="6" borderId="118" xfId="2" applyFont="1" applyFill="1" applyBorder="1" applyAlignment="1">
      <alignment horizontal="right" vertical="top" wrapText="1"/>
    </xf>
    <xf numFmtId="0" fontId="28" fillId="6" borderId="115" xfId="2" applyFont="1" applyFill="1" applyBorder="1" applyAlignment="1">
      <alignment horizontal="left" vertical="top" wrapText="1"/>
    </xf>
    <xf numFmtId="0" fontId="123" fillId="0" borderId="3" xfId="0" applyFont="1" applyFill="1" applyBorder="1" applyAlignment="1">
      <alignment horizontal="left" vertical="center" wrapText="1"/>
    </xf>
    <xf numFmtId="0" fontId="17" fillId="8" borderId="115" xfId="0" applyFont="1" applyFill="1" applyBorder="1" applyAlignment="1" applyProtection="1">
      <alignment horizontal="center" vertical="top" wrapText="1"/>
      <protection locked="0"/>
    </xf>
    <xf numFmtId="0" fontId="90" fillId="8" borderId="116" xfId="0" applyFont="1" applyFill="1" applyBorder="1" applyAlignment="1">
      <alignment horizontal="left" vertical="top" wrapText="1"/>
    </xf>
    <xf numFmtId="0" fontId="121" fillId="0" borderId="117" xfId="0" applyFont="1" applyFill="1" applyBorder="1" applyAlignment="1">
      <alignment horizontal="left" vertical="top" wrapText="1"/>
    </xf>
    <xf numFmtId="0" fontId="14" fillId="6" borderId="114" xfId="2" applyFont="1" applyFill="1" applyBorder="1" applyAlignment="1">
      <alignment horizontal="right" vertical="top" wrapText="1"/>
    </xf>
    <xf numFmtId="0" fontId="17" fillId="8" borderId="115" xfId="0" applyFont="1" applyFill="1" applyBorder="1" applyAlignment="1">
      <alignment horizontal="center" vertical="top" wrapText="1"/>
    </xf>
    <xf numFmtId="168" fontId="32" fillId="0" borderId="0" xfId="0" applyNumberFormat="1" applyFont="1"/>
    <xf numFmtId="0" fontId="74" fillId="0" borderId="0" xfId="0" applyFont="1" applyAlignment="1">
      <alignment horizontal="justify" vertical="center"/>
    </xf>
    <xf numFmtId="0" fontId="126" fillId="0" borderId="0" xfId="0" applyFont="1" applyAlignment="1">
      <alignment horizontal="justify" vertical="center"/>
    </xf>
    <xf numFmtId="0" fontId="127" fillId="6" borderId="115" xfId="2" applyFont="1" applyFill="1" applyBorder="1" applyAlignment="1">
      <alignment horizontal="left" vertical="top" wrapText="1"/>
    </xf>
    <xf numFmtId="0" fontId="127" fillId="6" borderId="115" xfId="2" applyFont="1" applyFill="1" applyBorder="1" applyAlignment="1">
      <alignment vertical="top" wrapText="1"/>
    </xf>
    <xf numFmtId="0" fontId="0" fillId="0" borderId="119" xfId="0" applyBorder="1" applyAlignment="1">
      <alignment horizontal="justify" vertical="center" wrapText="1"/>
    </xf>
    <xf numFmtId="14" fontId="83" fillId="0" borderId="35" xfId="0" applyNumberFormat="1" applyFont="1" applyFill="1" applyBorder="1" applyAlignment="1" applyProtection="1">
      <alignment vertical="center"/>
      <protection hidden="1"/>
    </xf>
    <xf numFmtId="0" fontId="27" fillId="0" borderId="31" xfId="0" applyFont="1" applyBorder="1" applyAlignment="1" applyProtection="1">
      <alignment vertical="center" textRotation="90"/>
      <protection hidden="1"/>
    </xf>
    <xf numFmtId="0" fontId="27" fillId="0" borderId="37" xfId="0" applyFont="1" applyBorder="1" applyAlignment="1" applyProtection="1">
      <alignment vertical="center" textRotation="90"/>
      <protection hidden="1"/>
    </xf>
    <xf numFmtId="0" fontId="14" fillId="4" borderId="7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32" fillId="4" borderId="0" xfId="0" applyFont="1" applyFill="1" applyBorder="1" applyAlignment="1" applyProtection="1">
      <alignment horizontal="right" vertical="center"/>
      <protection hidden="1"/>
    </xf>
    <xf numFmtId="0" fontId="83" fillId="6" borderId="0" xfId="0" applyFont="1" applyFill="1" applyAlignment="1" applyProtection="1">
      <alignment horizontal="left" vertical="top" wrapText="1"/>
      <protection hidden="1"/>
    </xf>
    <xf numFmtId="0" fontId="54" fillId="4" borderId="0" xfId="0" applyFont="1" applyFill="1" applyBorder="1" applyAlignment="1" applyProtection="1">
      <alignment horizontal="center" vertical="center"/>
      <protection hidden="1"/>
    </xf>
    <xf numFmtId="0" fontId="54" fillId="4" borderId="35" xfId="0" applyFont="1" applyFill="1" applyBorder="1" applyAlignment="1" applyProtection="1">
      <alignment horizontal="center" vertical="center"/>
      <protection hidden="1"/>
    </xf>
    <xf numFmtId="0" fontId="36" fillId="10" borderId="4" xfId="0" applyFont="1" applyFill="1" applyBorder="1" applyAlignment="1" applyProtection="1">
      <alignment horizontal="center" vertical="center" wrapText="1"/>
      <protection hidden="1"/>
    </xf>
    <xf numFmtId="0" fontId="36" fillId="10" borderId="4" xfId="0" applyFont="1" applyFill="1" applyBorder="1" applyAlignment="1" applyProtection="1">
      <alignment horizontal="center" vertical="center"/>
      <protection hidden="1"/>
    </xf>
    <xf numFmtId="0" fontId="36" fillId="10" borderId="38" xfId="0" applyFont="1" applyFill="1" applyBorder="1" applyAlignment="1" applyProtection="1">
      <alignment horizontal="center" vertical="center"/>
      <protection hidden="1"/>
    </xf>
    <xf numFmtId="0" fontId="27" fillId="8" borderId="0" xfId="0" applyFont="1" applyFill="1" applyBorder="1" applyAlignment="1" applyProtection="1">
      <alignment horizontal="left"/>
      <protection hidden="1"/>
    </xf>
    <xf numFmtId="0" fontId="27" fillId="8" borderId="35" xfId="0" applyFont="1" applyFill="1" applyBorder="1" applyAlignment="1" applyProtection="1">
      <alignment horizontal="left"/>
      <protection hidden="1"/>
    </xf>
    <xf numFmtId="49" fontId="83" fillId="0" borderId="0" xfId="0" applyNumberFormat="1" applyFont="1" applyFill="1" applyBorder="1" applyAlignment="1" applyProtection="1">
      <alignment horizontal="left"/>
      <protection locked="0"/>
    </xf>
    <xf numFmtId="0" fontId="83" fillId="0" borderId="0" xfId="0" applyFont="1" applyBorder="1" applyAlignment="1" applyProtection="1">
      <alignment horizontal="center"/>
      <protection hidden="1"/>
    </xf>
    <xf numFmtId="0" fontId="83" fillId="0" borderId="35" xfId="0" applyFont="1" applyBorder="1" applyAlignment="1" applyProtection="1">
      <alignment horizontal="center"/>
      <protection hidden="1"/>
    </xf>
    <xf numFmtId="0" fontId="82" fillId="5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83" fillId="0" borderId="0" xfId="0" applyFont="1" applyAlignment="1" applyProtection="1">
      <alignment horizontal="left"/>
      <protection hidden="1"/>
    </xf>
    <xf numFmtId="0" fontId="53" fillId="6" borderId="0" xfId="0" applyFont="1" applyFill="1" applyBorder="1" applyAlignment="1" applyProtection="1">
      <alignment horizontal="left" vertical="top" wrapText="1"/>
      <protection hidden="1"/>
    </xf>
    <xf numFmtId="0" fontId="53" fillId="6" borderId="35" xfId="0" applyFont="1" applyFill="1" applyBorder="1" applyAlignment="1" applyProtection="1">
      <alignment horizontal="left" vertical="top" wrapText="1"/>
      <protection hidden="1"/>
    </xf>
    <xf numFmtId="0" fontId="98" fillId="6" borderId="0" xfId="0" applyFont="1" applyFill="1" applyBorder="1" applyAlignment="1" applyProtection="1">
      <alignment horizontal="left" wrapText="1"/>
      <protection hidden="1"/>
    </xf>
    <xf numFmtId="0" fontId="129" fillId="6" borderId="0" xfId="0" applyFont="1" applyFill="1" applyBorder="1" applyAlignment="1" applyProtection="1">
      <alignment horizontal="left" vertical="top" wrapText="1"/>
      <protection hidden="1"/>
    </xf>
    <xf numFmtId="0" fontId="81" fillId="6" borderId="0" xfId="0" applyFont="1" applyFill="1" applyBorder="1" applyAlignment="1" applyProtection="1">
      <alignment horizontal="center" wrapText="1"/>
      <protection hidden="1"/>
    </xf>
    <xf numFmtId="0" fontId="81" fillId="6" borderId="35" xfId="0" applyFont="1" applyFill="1" applyBorder="1" applyAlignment="1" applyProtection="1">
      <alignment horizontal="center" wrapText="1"/>
      <protection hidden="1"/>
    </xf>
    <xf numFmtId="0" fontId="53" fillId="6" borderId="0" xfId="0" applyFont="1" applyFill="1" applyBorder="1" applyAlignment="1" applyProtection="1">
      <alignment vertical="center" wrapText="1"/>
      <protection hidden="1"/>
    </xf>
    <xf numFmtId="0" fontId="27" fillId="4" borderId="0" xfId="0" applyFont="1" applyFill="1" applyBorder="1" applyAlignment="1" applyProtection="1">
      <alignment horizontal="center"/>
      <protection hidden="1"/>
    </xf>
    <xf numFmtId="0" fontId="27" fillId="4" borderId="35" xfId="0" applyFont="1" applyFill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horizontal="justify" vertical="top" wrapText="1"/>
      <protection hidden="1"/>
    </xf>
    <xf numFmtId="0" fontId="27" fillId="0" borderId="35" xfId="0" applyFont="1" applyBorder="1" applyAlignment="1" applyProtection="1">
      <alignment horizontal="justify" vertical="top" wrapText="1"/>
      <protection hidden="1"/>
    </xf>
    <xf numFmtId="0" fontId="27" fillId="6" borderId="0" xfId="0" applyFont="1" applyFill="1" applyBorder="1" applyAlignment="1" applyProtection="1">
      <alignment horizontal="right"/>
      <protection hidden="1"/>
    </xf>
    <xf numFmtId="0" fontId="47" fillId="6" borderId="0" xfId="0" applyFont="1" applyFill="1" applyBorder="1" applyAlignment="1" applyProtection="1">
      <alignment horizontal="right"/>
      <protection hidden="1"/>
    </xf>
    <xf numFmtId="0" fontId="47" fillId="6" borderId="35" xfId="0" applyFont="1" applyFill="1" applyBorder="1" applyAlignment="1" applyProtection="1">
      <alignment horizontal="right"/>
      <protection hidden="1"/>
    </xf>
    <xf numFmtId="0" fontId="128" fillId="0" borderId="0" xfId="0" applyFont="1" applyBorder="1" applyAlignment="1" applyProtection="1">
      <alignment horizontal="left" vertical="top" wrapText="1"/>
      <protection hidden="1"/>
    </xf>
    <xf numFmtId="0" fontId="128" fillId="0" borderId="35" xfId="0" applyFont="1" applyBorder="1" applyAlignment="1" applyProtection="1">
      <alignment horizontal="left" vertical="top" wrapText="1"/>
      <protection hidden="1"/>
    </xf>
    <xf numFmtId="44" fontId="29" fillId="6" borderId="3" xfId="47" applyFont="1" applyFill="1" applyBorder="1" applyAlignment="1" applyProtection="1">
      <alignment horizontal="center"/>
      <protection hidden="1"/>
    </xf>
    <xf numFmtId="0" fontId="29" fillId="0" borderId="2" xfId="0" applyFont="1" applyFill="1" applyBorder="1" applyAlignment="1" applyProtection="1">
      <alignment horizontal="center" vertical="center"/>
      <protection hidden="1"/>
    </xf>
    <xf numFmtId="0" fontId="27" fillId="0" borderId="31" xfId="0" applyFont="1" applyBorder="1" applyAlignment="1" applyProtection="1">
      <alignment horizontal="center" textRotation="90"/>
      <protection hidden="1"/>
    </xf>
    <xf numFmtId="0" fontId="27" fillId="6" borderId="4" xfId="0" applyFont="1" applyFill="1" applyBorder="1" applyAlignment="1" applyProtection="1">
      <alignment horizontal="right"/>
      <protection hidden="1"/>
    </xf>
    <xf numFmtId="0" fontId="47" fillId="6" borderId="4" xfId="0" applyFont="1" applyFill="1" applyBorder="1" applyAlignment="1" applyProtection="1">
      <alignment horizontal="right"/>
      <protection hidden="1"/>
    </xf>
    <xf numFmtId="0" fontId="47" fillId="6" borderId="38" xfId="0" applyFont="1" applyFill="1" applyBorder="1" applyAlignment="1" applyProtection="1">
      <alignment horizontal="right"/>
      <protection hidden="1"/>
    </xf>
    <xf numFmtId="0" fontId="27" fillId="4" borderId="0" xfId="0" applyFont="1" applyFill="1" applyBorder="1" applyAlignment="1" applyProtection="1">
      <alignment horizontal="center" vertical="center"/>
      <protection hidden="1"/>
    </xf>
    <xf numFmtId="0" fontId="29" fillId="0" borderId="5" xfId="0" applyFont="1" applyFill="1" applyBorder="1" applyAlignment="1" applyProtection="1">
      <alignment horizontal="center" vertical="center"/>
      <protection hidden="1"/>
    </xf>
    <xf numFmtId="0" fontId="29" fillId="0" borderId="16" xfId="0" applyFont="1" applyFill="1" applyBorder="1" applyAlignment="1" applyProtection="1">
      <alignment horizontal="center" vertical="center"/>
      <protection hidden="1"/>
    </xf>
    <xf numFmtId="0" fontId="29" fillId="0" borderId="40" xfId="0" applyFont="1" applyFill="1" applyBorder="1" applyAlignment="1" applyProtection="1">
      <alignment horizontal="center" vertical="center"/>
      <protection hidden="1"/>
    </xf>
    <xf numFmtId="0" fontId="29" fillId="0" borderId="26" xfId="0" applyFont="1" applyFill="1" applyBorder="1" applyAlignment="1" applyProtection="1">
      <alignment horizontal="center" vertical="center"/>
      <protection hidden="1"/>
    </xf>
    <xf numFmtId="44" fontId="29" fillId="6" borderId="3" xfId="47" applyFont="1" applyFill="1" applyBorder="1" applyAlignment="1" applyProtection="1">
      <alignment horizontal="center" vertical="center"/>
      <protection hidden="1"/>
    </xf>
    <xf numFmtId="0" fontId="87" fillId="0" borderId="0" xfId="0" applyFont="1" applyAlignment="1">
      <alignment horizontal="center" wrapText="1"/>
    </xf>
    <xf numFmtId="0" fontId="17" fillId="10" borderId="0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/>
    </xf>
    <xf numFmtId="0" fontId="24" fillId="0" borderId="71" xfId="50" applyFont="1" applyBorder="1" applyAlignment="1" applyProtection="1">
      <alignment horizontal="center"/>
      <protection hidden="1"/>
    </xf>
    <xf numFmtId="0" fontId="24" fillId="0" borderId="72" xfId="50" applyFont="1" applyBorder="1" applyAlignment="1" applyProtection="1">
      <alignment horizontal="center"/>
      <protection hidden="1"/>
    </xf>
    <xf numFmtId="0" fontId="24" fillId="0" borderId="73" xfId="50" applyFont="1" applyBorder="1" applyAlignment="1" applyProtection="1">
      <alignment horizontal="center"/>
      <protection hidden="1"/>
    </xf>
    <xf numFmtId="0" fontId="118" fillId="6" borderId="86" xfId="53" applyFont="1" applyFill="1" applyBorder="1" applyAlignment="1">
      <alignment horizontal="center" vertical="center" wrapText="1"/>
    </xf>
    <xf numFmtId="0" fontId="118" fillId="6" borderId="49" xfId="53" applyFont="1" applyFill="1" applyBorder="1" applyAlignment="1">
      <alignment horizontal="center" vertical="center" wrapText="1"/>
    </xf>
    <xf numFmtId="0" fontId="118" fillId="6" borderId="86" xfId="53" applyFont="1" applyFill="1" applyBorder="1" applyAlignment="1">
      <alignment horizontal="center" vertical="center"/>
    </xf>
    <xf numFmtId="0" fontId="118" fillId="6" borderId="49" xfId="53" applyFont="1" applyFill="1" applyBorder="1" applyAlignment="1">
      <alignment horizontal="center" vertical="center"/>
    </xf>
    <xf numFmtId="0" fontId="118" fillId="6" borderId="96" xfId="53" applyFont="1" applyFill="1" applyBorder="1" applyAlignment="1">
      <alignment horizontal="center" vertical="center"/>
    </xf>
    <xf numFmtId="0" fontId="118" fillId="6" borderId="4" xfId="53" applyFont="1" applyFill="1" applyBorder="1" applyAlignment="1">
      <alignment horizontal="center" vertical="center"/>
    </xf>
    <xf numFmtId="0" fontId="118" fillId="6" borderId="97" xfId="53" applyFont="1" applyFill="1" applyBorder="1" applyAlignment="1">
      <alignment horizontal="center" vertical="center"/>
    </xf>
    <xf numFmtId="0" fontId="118" fillId="6" borderId="96" xfId="53" applyFont="1" applyFill="1" applyBorder="1" applyAlignment="1">
      <alignment horizontal="center" vertical="center" wrapText="1"/>
    </xf>
    <xf numFmtId="0" fontId="118" fillId="6" borderId="4" xfId="53" applyFont="1" applyFill="1" applyBorder="1" applyAlignment="1">
      <alignment horizontal="center" vertical="center" wrapText="1"/>
    </xf>
    <xf numFmtId="0" fontId="118" fillId="6" borderId="38" xfId="53" applyFont="1" applyFill="1" applyBorder="1" applyAlignment="1">
      <alignment horizontal="center" vertical="center" wrapText="1"/>
    </xf>
    <xf numFmtId="0" fontId="50" fillId="4" borderId="81" xfId="53" applyFont="1" applyFill="1" applyBorder="1" applyAlignment="1">
      <alignment horizontal="center" vertical="center" wrapText="1"/>
    </xf>
    <xf numFmtId="0" fontId="50" fillId="4" borderId="95" xfId="53" applyFont="1" applyFill="1" applyBorder="1" applyAlignment="1">
      <alignment horizontal="center" vertical="center" wrapText="1"/>
    </xf>
    <xf numFmtId="0" fontId="50" fillId="4" borderId="86" xfId="53" applyFont="1" applyFill="1" applyBorder="1" applyAlignment="1">
      <alignment horizontal="center" vertical="center" wrapText="1"/>
    </xf>
    <xf numFmtId="0" fontId="50" fillId="4" borderId="2" xfId="53" applyFont="1" applyFill="1" applyBorder="1" applyAlignment="1">
      <alignment horizontal="center" vertical="center" wrapText="1"/>
    </xf>
    <xf numFmtId="0" fontId="50" fillId="4" borderId="49" xfId="53" applyFont="1" applyFill="1" applyBorder="1" applyAlignment="1">
      <alignment horizontal="center" vertical="center" wrapText="1"/>
    </xf>
    <xf numFmtId="0" fontId="50" fillId="4" borderId="8" xfId="53" applyFont="1" applyFill="1" applyBorder="1" applyAlignment="1">
      <alignment horizontal="center" vertical="center" wrapText="1"/>
    </xf>
    <xf numFmtId="0" fontId="29" fillId="0" borderId="34" xfId="0" applyFont="1" applyFill="1" applyBorder="1" applyAlignment="1" applyProtection="1">
      <alignment horizontal="center" vertical="center"/>
      <protection hidden="1"/>
    </xf>
    <xf numFmtId="0" fontId="29" fillId="0" borderId="24" xfId="0" applyFont="1" applyFill="1" applyBorder="1" applyAlignment="1" applyProtection="1">
      <alignment horizontal="center" vertical="center"/>
      <protection hidden="1"/>
    </xf>
    <xf numFmtId="0" fontId="29" fillId="0" borderId="31" xfId="0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Border="1" applyAlignment="1" applyProtection="1">
      <alignment horizontal="center" vertical="center"/>
      <protection hidden="1"/>
    </xf>
    <xf numFmtId="0" fontId="29" fillId="0" borderId="37" xfId="0" applyFont="1" applyFill="1" applyBorder="1" applyAlignment="1" applyProtection="1">
      <alignment horizontal="center" vertical="center"/>
      <protection hidden="1"/>
    </xf>
    <xf numFmtId="0" fontId="29" fillId="0" borderId="4" xfId="0" applyFont="1" applyFill="1" applyBorder="1" applyAlignment="1" applyProtection="1">
      <alignment horizontal="center" vertical="center"/>
      <protection hidden="1"/>
    </xf>
    <xf numFmtId="0" fontId="0" fillId="0" borderId="102" xfId="0" applyFont="1" applyBorder="1" applyAlignment="1">
      <alignment horizontal="center" vertical="center" wrapText="1"/>
    </xf>
    <xf numFmtId="0" fontId="0" fillId="0" borderId="103" xfId="0" applyFont="1" applyBorder="1" applyAlignment="1">
      <alignment horizontal="center" vertical="center" wrapText="1"/>
    </xf>
    <xf numFmtId="0" fontId="0" fillId="0" borderId="104" xfId="0" applyFont="1" applyBorder="1" applyAlignment="1">
      <alignment horizontal="center" vertical="center" wrapText="1"/>
    </xf>
    <xf numFmtId="44" fontId="27" fillId="6" borderId="106" xfId="47" applyFont="1" applyFill="1" applyBorder="1" applyAlignment="1" applyProtection="1">
      <alignment horizontal="center"/>
      <protection hidden="1"/>
    </xf>
    <xf numFmtId="44" fontId="27" fillId="6" borderId="107" xfId="47" applyFont="1" applyFill="1" applyBorder="1" applyAlignment="1" applyProtection="1">
      <alignment horizontal="center"/>
      <protection hidden="1"/>
    </xf>
    <xf numFmtId="44" fontId="27" fillId="6" borderId="108" xfId="47" applyFont="1" applyFill="1" applyBorder="1" applyAlignment="1" applyProtection="1">
      <alignment horizontal="center"/>
      <protection hidden="1"/>
    </xf>
    <xf numFmtId="44" fontId="0" fillId="0" borderId="106" xfId="0" applyNumberFormat="1" applyFont="1" applyBorder="1" applyAlignment="1">
      <alignment horizontal="center" vertical="center" wrapText="1"/>
    </xf>
    <xf numFmtId="44" fontId="0" fillId="0" borderId="107" xfId="0" applyNumberFormat="1" applyFont="1" applyBorder="1" applyAlignment="1">
      <alignment horizontal="center" vertical="center" wrapText="1"/>
    </xf>
    <xf numFmtId="44" fontId="0" fillId="0" borderId="108" xfId="0" applyNumberFormat="1" applyFont="1" applyBorder="1" applyAlignment="1">
      <alignment horizontal="center" vertical="center" wrapText="1"/>
    </xf>
    <xf numFmtId="44" fontId="124" fillId="0" borderId="112" xfId="0" applyNumberFormat="1" applyFont="1" applyBorder="1" applyAlignment="1">
      <alignment horizontal="center" vertical="center" wrapText="1"/>
    </xf>
    <xf numFmtId="44" fontId="124" fillId="0" borderId="110" xfId="0" applyNumberFormat="1" applyFont="1" applyBorder="1" applyAlignment="1">
      <alignment horizontal="center" vertical="center" wrapText="1"/>
    </xf>
    <xf numFmtId="44" fontId="124" fillId="0" borderId="113" xfId="0" applyNumberFormat="1" applyFont="1" applyBorder="1" applyAlignment="1">
      <alignment horizontal="center" vertical="center" wrapText="1"/>
    </xf>
    <xf numFmtId="0" fontId="27" fillId="4" borderId="0" xfId="53" applyFont="1" applyFill="1" applyAlignment="1" applyProtection="1">
      <alignment horizontal="center" vertical="top"/>
      <protection hidden="1"/>
    </xf>
    <xf numFmtId="0" fontId="83" fillId="6" borderId="0" xfId="53" applyFont="1" applyFill="1" applyAlignment="1" applyProtection="1">
      <alignment horizontal="left" vertical="top" wrapText="1"/>
      <protection hidden="1"/>
    </xf>
    <xf numFmtId="0" fontId="84" fillId="6" borderId="0" xfId="53" applyFont="1" applyFill="1" applyAlignment="1" applyProtection="1">
      <alignment horizontal="left" vertical="top" wrapText="1"/>
      <protection hidden="1"/>
    </xf>
    <xf numFmtId="0" fontId="27" fillId="4" borderId="0" xfId="53" applyFont="1" applyFill="1" applyAlignment="1" applyProtection="1">
      <alignment horizontal="center"/>
      <protection hidden="1"/>
    </xf>
    <xf numFmtId="0" fontId="89" fillId="27" borderId="86" xfId="53" applyFont="1" applyFill="1" applyBorder="1" applyAlignment="1">
      <alignment horizontal="center" vertical="center" wrapText="1"/>
    </xf>
    <xf numFmtId="0" fontId="89" fillId="27" borderId="49" xfId="53" applyFont="1" applyFill="1" applyBorder="1" applyAlignment="1">
      <alignment horizontal="center" vertical="center" wrapText="1"/>
    </xf>
    <xf numFmtId="0" fontId="89" fillId="27" borderId="2" xfId="53" applyFont="1" applyFill="1" applyBorder="1" applyAlignment="1">
      <alignment horizontal="center" vertical="center" wrapText="1"/>
    </xf>
    <xf numFmtId="0" fontId="89" fillId="27" borderId="8" xfId="53" applyFont="1" applyFill="1" applyBorder="1" applyAlignment="1">
      <alignment horizontal="center" vertical="center" wrapText="1"/>
    </xf>
    <xf numFmtId="0" fontId="29" fillId="4" borderId="0" xfId="53" applyFont="1" applyFill="1" applyAlignment="1" applyProtection="1">
      <alignment horizontal="center"/>
      <protection hidden="1"/>
    </xf>
    <xf numFmtId="0" fontId="54" fillId="4" borderId="0" xfId="53" applyFont="1" applyFill="1" applyAlignment="1" applyProtection="1">
      <alignment horizontal="center" vertical="center"/>
      <protection hidden="1"/>
    </xf>
    <xf numFmtId="0" fontId="36" fillId="10" borderId="0" xfId="53" applyFont="1" applyFill="1" applyAlignment="1" applyProtection="1">
      <alignment horizontal="center" vertical="center"/>
      <protection hidden="1"/>
    </xf>
    <xf numFmtId="0" fontId="27" fillId="0" borderId="0" xfId="53" applyFont="1" applyAlignment="1" applyProtection="1">
      <alignment horizontal="left"/>
      <protection hidden="1"/>
    </xf>
    <xf numFmtId="0" fontId="27" fillId="4" borderId="0" xfId="53" applyFont="1" applyFill="1" applyAlignment="1" applyProtection="1">
      <alignment horizontal="center" vertical="center"/>
      <protection hidden="1"/>
    </xf>
    <xf numFmtId="49" fontId="83" fillId="6" borderId="0" xfId="53" applyNumberFormat="1" applyFont="1" applyFill="1" applyAlignment="1" applyProtection="1">
      <alignment horizontal="left" vertical="top" wrapText="1"/>
      <protection hidden="1"/>
    </xf>
    <xf numFmtId="49" fontId="119" fillId="0" borderId="0" xfId="53" applyNumberFormat="1" applyFont="1" applyAlignment="1" applyProtection="1">
      <alignment horizontal="left"/>
      <protection hidden="1"/>
    </xf>
    <xf numFmtId="0" fontId="83" fillId="0" borderId="0" xfId="53" applyFont="1" applyAlignment="1" applyProtection="1">
      <alignment horizontal="center"/>
      <protection hidden="1"/>
    </xf>
    <xf numFmtId="49" fontId="82" fillId="0" borderId="0" xfId="53" applyNumberFormat="1" applyFont="1" applyFill="1" applyBorder="1" applyAlignment="1" applyProtection="1">
      <alignment horizontal="left"/>
      <protection locked="0"/>
    </xf>
    <xf numFmtId="0" fontId="27" fillId="8" borderId="0" xfId="53" applyFont="1" applyFill="1" applyAlignment="1" applyProtection="1">
      <alignment horizontal="left"/>
      <protection hidden="1"/>
    </xf>
    <xf numFmtId="0" fontId="27" fillId="6" borderId="7" xfId="53" applyFont="1" applyFill="1" applyBorder="1" applyAlignment="1" applyProtection="1">
      <alignment horizontal="left"/>
      <protection hidden="1"/>
    </xf>
    <xf numFmtId="0" fontId="27" fillId="6" borderId="2" xfId="53" applyFont="1" applyFill="1" applyBorder="1" applyAlignment="1" applyProtection="1">
      <alignment horizontal="left"/>
      <protection hidden="1"/>
    </xf>
    <xf numFmtId="0" fontId="27" fillId="6" borderId="8" xfId="53" applyFont="1" applyFill="1" applyBorder="1" applyAlignment="1" applyProtection="1">
      <alignment horizontal="left"/>
      <protection hidden="1"/>
    </xf>
    <xf numFmtId="0" fontId="27" fillId="6" borderId="3" xfId="53" applyFont="1" applyFill="1" applyBorder="1" applyAlignment="1" applyProtection="1">
      <alignment horizontal="left" vertical="top" wrapText="1"/>
      <protection hidden="1"/>
    </xf>
    <xf numFmtId="0" fontId="81" fillId="4" borderId="0" xfId="53" applyFont="1" applyFill="1" applyAlignment="1" applyProtection="1">
      <alignment horizontal="center" wrapText="1"/>
      <protection hidden="1"/>
    </xf>
    <xf numFmtId="0" fontId="27" fillId="4" borderId="0" xfId="53" applyFont="1" applyFill="1" applyAlignment="1" applyProtection="1">
      <alignment horizontal="left" vertical="top" wrapText="1"/>
      <protection hidden="1"/>
    </xf>
    <xf numFmtId="0" fontId="27" fillId="6" borderId="0" xfId="53" applyFont="1" applyFill="1" applyAlignment="1" applyProtection="1">
      <alignment horizontal="left" vertical="top" wrapText="1"/>
      <protection hidden="1"/>
    </xf>
    <xf numFmtId="44" fontId="89" fillId="0" borderId="86" xfId="47" applyFont="1" applyFill="1" applyBorder="1" applyAlignment="1">
      <alignment horizontal="center" vertical="center"/>
    </xf>
    <xf numFmtId="44" fontId="89" fillId="0" borderId="49" xfId="47" applyFont="1" applyFill="1" applyBorder="1" applyAlignment="1">
      <alignment horizontal="center" vertical="center"/>
    </xf>
    <xf numFmtId="44" fontId="89" fillId="0" borderId="96" xfId="47" applyFont="1" applyFill="1" applyBorder="1" applyAlignment="1">
      <alignment horizontal="center" vertical="center"/>
    </xf>
    <xf numFmtId="44" fontId="89" fillId="0" borderId="4" xfId="47" applyFont="1" applyFill="1" applyBorder="1" applyAlignment="1">
      <alignment horizontal="center" vertical="center"/>
    </xf>
    <xf numFmtId="44" fontId="89" fillId="0" borderId="97" xfId="47" applyFont="1" applyFill="1" applyBorder="1" applyAlignment="1">
      <alignment horizontal="center" vertical="center"/>
    </xf>
    <xf numFmtId="44" fontId="89" fillId="0" borderId="96" xfId="47" applyFont="1" applyBorder="1" applyAlignment="1">
      <alignment horizontal="center" vertical="center" wrapText="1"/>
    </xf>
    <xf numFmtId="44" fontId="89" fillId="0" borderId="4" xfId="47" applyFont="1" applyBorder="1" applyAlignment="1">
      <alignment horizontal="center" vertical="center" wrapText="1"/>
    </xf>
    <xf numFmtId="44" fontId="89" fillId="0" borderId="38" xfId="47" applyFont="1" applyBorder="1" applyAlignment="1">
      <alignment horizontal="center" vertical="center" wrapText="1"/>
    </xf>
    <xf numFmtId="2" fontId="39" fillId="0" borderId="41" xfId="37" applyNumberFormat="1" applyFont="1" applyBorder="1" applyAlignment="1">
      <alignment horizontal="center" vertical="center"/>
    </xf>
    <xf numFmtId="2" fontId="39" fillId="0" borderId="42" xfId="37" applyNumberFormat="1" applyFont="1" applyBorder="1" applyAlignment="1">
      <alignment horizontal="center" vertical="center"/>
    </xf>
    <xf numFmtId="2" fontId="60" fillId="0" borderId="41" xfId="37" applyNumberFormat="1" applyFont="1" applyBorder="1" applyAlignment="1">
      <alignment horizontal="center" vertical="center"/>
    </xf>
    <xf numFmtId="2" fontId="60" fillId="0" borderId="42" xfId="37" applyNumberFormat="1" applyFont="1" applyBorder="1" applyAlignment="1">
      <alignment horizontal="center" vertical="center"/>
    </xf>
    <xf numFmtId="0" fontId="55" fillId="0" borderId="0" xfId="37" applyFont="1" applyAlignment="1">
      <alignment horizontal="center" vertical="center" wrapText="1"/>
    </xf>
    <xf numFmtId="0" fontId="24" fillId="11" borderId="34" xfId="37" applyFont="1" applyFill="1" applyBorder="1" applyAlignment="1">
      <alignment horizontal="center" vertical="center"/>
    </xf>
    <xf numFmtId="0" fontId="24" fillId="11" borderId="37" xfId="37" applyFont="1" applyFill="1" applyBorder="1" applyAlignment="1">
      <alignment horizontal="center" vertical="center"/>
    </xf>
    <xf numFmtId="0" fontId="24" fillId="11" borderId="36" xfId="37" applyFont="1" applyFill="1" applyBorder="1" applyAlignment="1">
      <alignment horizontal="left" vertical="center" wrapText="1"/>
    </xf>
    <xf numFmtId="0" fontId="24" fillId="11" borderId="38" xfId="37" applyFont="1" applyFill="1" applyBorder="1" applyAlignment="1">
      <alignment horizontal="left" vertical="center" wrapText="1"/>
    </xf>
    <xf numFmtId="2" fontId="24" fillId="11" borderId="17" xfId="37" applyNumberFormat="1" applyFont="1" applyFill="1" applyBorder="1" applyAlignment="1">
      <alignment horizontal="center" vertical="center"/>
    </xf>
    <xf numFmtId="2" fontId="24" fillId="11" borderId="29" xfId="37" applyNumberFormat="1" applyFont="1" applyFill="1" applyBorder="1" applyAlignment="1">
      <alignment horizontal="center" vertical="center"/>
    </xf>
    <xf numFmtId="2" fontId="44" fillId="4" borderId="29" xfId="37" applyNumberFormat="1" applyFont="1" applyFill="1" applyBorder="1" applyAlignment="1">
      <alignment horizontal="center" vertical="center"/>
    </xf>
    <xf numFmtId="2" fontId="44" fillId="4" borderId="9" xfId="37" applyNumberFormat="1" applyFont="1" applyFill="1" applyBorder="1" applyAlignment="1">
      <alignment horizontal="center" vertical="center"/>
    </xf>
    <xf numFmtId="2" fontId="44" fillId="4" borderId="28" xfId="37" applyNumberFormat="1" applyFont="1" applyFill="1" applyBorder="1" applyAlignment="1">
      <alignment horizontal="center" vertical="center"/>
    </xf>
    <xf numFmtId="2" fontId="57" fillId="11" borderId="17" xfId="37" applyNumberFormat="1" applyFont="1" applyFill="1" applyBorder="1" applyAlignment="1">
      <alignment horizontal="center" vertical="center"/>
    </xf>
    <xf numFmtId="2" fontId="57" fillId="11" borderId="29" xfId="37" applyNumberFormat="1" applyFont="1" applyFill="1" applyBorder="1" applyAlignment="1">
      <alignment horizontal="center" vertical="center"/>
    </xf>
    <xf numFmtId="2" fontId="44" fillId="4" borderId="36" xfId="37" applyNumberFormat="1" applyFont="1" applyFill="1" applyBorder="1" applyAlignment="1">
      <alignment horizontal="center" vertical="center"/>
    </xf>
    <xf numFmtId="2" fontId="44" fillId="4" borderId="38" xfId="37" applyNumberFormat="1" applyFont="1" applyFill="1" applyBorder="1" applyAlignment="1">
      <alignment horizontal="center" vertical="center"/>
    </xf>
    <xf numFmtId="2" fontId="39" fillId="4" borderId="41" xfId="37" applyNumberFormat="1" applyFont="1" applyFill="1" applyBorder="1" applyAlignment="1">
      <alignment horizontal="center" vertical="center"/>
    </xf>
    <xf numFmtId="2" fontId="39" fillId="4" borderId="42" xfId="37" applyNumberFormat="1" applyFont="1" applyFill="1" applyBorder="1" applyAlignment="1">
      <alignment horizontal="center" vertical="center"/>
    </xf>
    <xf numFmtId="2" fontId="60" fillId="4" borderId="41" xfId="37" applyNumberFormat="1" applyFont="1" applyFill="1" applyBorder="1" applyAlignment="1">
      <alignment horizontal="center" vertical="center"/>
    </xf>
    <xf numFmtId="2" fontId="60" fillId="4" borderId="42" xfId="37" applyNumberFormat="1" applyFont="1" applyFill="1" applyBorder="1" applyAlignment="1">
      <alignment horizontal="center" vertical="center"/>
    </xf>
    <xf numFmtId="2" fontId="44" fillId="4" borderId="35" xfId="37" applyNumberFormat="1" applyFont="1" applyFill="1" applyBorder="1" applyAlignment="1">
      <alignment horizontal="center" vertical="center"/>
    </xf>
    <xf numFmtId="2" fontId="60" fillId="13" borderId="7" xfId="37" applyNumberFormat="1" applyFont="1" applyFill="1" applyBorder="1" applyAlignment="1">
      <alignment horizontal="center" vertical="center"/>
    </xf>
    <xf numFmtId="2" fontId="60" fillId="13" borderId="8" xfId="37" applyNumberFormat="1" applyFont="1" applyFill="1" applyBorder="1" applyAlignment="1">
      <alignment horizontal="center" vertical="center"/>
    </xf>
    <xf numFmtId="2" fontId="60" fillId="4" borderId="14" xfId="37" applyNumberFormat="1" applyFont="1" applyFill="1" applyBorder="1" applyAlignment="1">
      <alignment horizontal="center" vertical="center"/>
    </xf>
    <xf numFmtId="2" fontId="60" fillId="4" borderId="6" xfId="37" applyNumberFormat="1" applyFont="1" applyFill="1" applyBorder="1" applyAlignment="1">
      <alignment horizontal="center" vertical="center"/>
    </xf>
    <xf numFmtId="2" fontId="60" fillId="4" borderId="7" xfId="37" applyNumberFormat="1" applyFont="1" applyFill="1" applyBorder="1" applyAlignment="1">
      <alignment horizontal="center" vertical="center"/>
    </xf>
    <xf numFmtId="2" fontId="60" fillId="4" borderId="8" xfId="37" applyNumberFormat="1" applyFont="1" applyFill="1" applyBorder="1" applyAlignment="1">
      <alignment horizontal="center" vertical="center"/>
    </xf>
    <xf numFmtId="2" fontId="44" fillId="14" borderId="29" xfId="37" applyNumberFormat="1" applyFont="1" applyFill="1" applyBorder="1" applyAlignment="1">
      <alignment horizontal="center" vertical="center"/>
    </xf>
    <xf numFmtId="2" fontId="44" fillId="14" borderId="9" xfId="37" applyNumberFormat="1" applyFont="1" applyFill="1" applyBorder="1" applyAlignment="1">
      <alignment horizontal="center" vertical="center"/>
    </xf>
    <xf numFmtId="2" fontId="44" fillId="14" borderId="28" xfId="37" applyNumberFormat="1" applyFont="1" applyFill="1" applyBorder="1" applyAlignment="1">
      <alignment horizontal="center" vertical="center"/>
    </xf>
    <xf numFmtId="2" fontId="44" fillId="4" borderId="46" xfId="37" applyNumberFormat="1" applyFont="1" applyFill="1" applyBorder="1" applyAlignment="1">
      <alignment horizontal="center" vertical="center"/>
    </xf>
    <xf numFmtId="2" fontId="44" fillId="4" borderId="33" xfId="37" applyNumberFormat="1" applyFont="1" applyFill="1" applyBorder="1" applyAlignment="1">
      <alignment horizontal="center" vertical="center"/>
    </xf>
    <xf numFmtId="2" fontId="44" fillId="4" borderId="47" xfId="37" applyNumberFormat="1" applyFont="1" applyFill="1" applyBorder="1" applyAlignment="1">
      <alignment horizontal="center" vertical="center"/>
    </xf>
    <xf numFmtId="0" fontId="24" fillId="0" borderId="0" xfId="37" applyFont="1" applyAlignment="1">
      <alignment horizontal="right" vertical="top" wrapText="1"/>
    </xf>
    <xf numFmtId="0" fontId="7" fillId="0" borderId="0" xfId="37" applyAlignment="1">
      <alignment horizontal="center" vertical="top" wrapText="1"/>
    </xf>
    <xf numFmtId="2" fontId="61" fillId="4" borderId="7" xfId="37" applyNumberFormat="1" applyFont="1" applyFill="1" applyBorder="1" applyAlignment="1">
      <alignment horizontal="center" vertical="center"/>
    </xf>
    <xf numFmtId="2" fontId="61" fillId="4" borderId="8" xfId="37" applyNumberFormat="1" applyFont="1" applyFill="1" applyBorder="1" applyAlignment="1">
      <alignment horizontal="center" vertical="center"/>
    </xf>
    <xf numFmtId="2" fontId="44" fillId="4" borderId="7" xfId="37" applyNumberFormat="1" applyFont="1" applyFill="1" applyBorder="1" applyAlignment="1">
      <alignment horizontal="center" vertical="center"/>
    </xf>
    <xf numFmtId="2" fontId="44" fillId="4" borderId="8" xfId="37" applyNumberFormat="1" applyFont="1" applyFill="1" applyBorder="1" applyAlignment="1">
      <alignment horizontal="center" vertical="center"/>
    </xf>
    <xf numFmtId="0" fontId="25" fillId="0" borderId="0" xfId="37" applyFont="1" applyAlignment="1">
      <alignment horizontal="center" wrapText="1"/>
    </xf>
    <xf numFmtId="0" fontId="7" fillId="0" borderId="7" xfId="37" applyBorder="1" applyAlignment="1">
      <alignment horizontal="left" vertical="center" wrapText="1"/>
    </xf>
    <xf numFmtId="0" fontId="7" fillId="0" borderId="2" xfId="37" applyBorder="1" applyAlignment="1">
      <alignment horizontal="left" vertical="center" wrapText="1"/>
    </xf>
    <xf numFmtId="0" fontId="7" fillId="0" borderId="8" xfId="37" applyBorder="1" applyAlignment="1">
      <alignment horizontal="left" vertical="center" wrapText="1"/>
    </xf>
    <xf numFmtId="2" fontId="24" fillId="6" borderId="10" xfId="37" applyNumberFormat="1" applyFont="1" applyFill="1" applyBorder="1" applyAlignment="1">
      <alignment horizontal="center" vertical="center"/>
    </xf>
    <xf numFmtId="2" fontId="24" fillId="6" borderId="12" xfId="37" applyNumberFormat="1" applyFont="1" applyFill="1" applyBorder="1" applyAlignment="1">
      <alignment horizontal="center" vertical="center"/>
    </xf>
    <xf numFmtId="0" fontId="7" fillId="0" borderId="7" xfId="37" applyBorder="1" applyAlignment="1">
      <alignment horizontal="left" vertical="center"/>
    </xf>
    <xf numFmtId="0" fontId="7" fillId="0" borderId="2" xfId="37" applyBorder="1" applyAlignment="1">
      <alignment horizontal="left" vertical="center"/>
    </xf>
    <xf numFmtId="0" fontId="7" fillId="0" borderId="8" xfId="37" applyBorder="1" applyAlignment="1">
      <alignment horizontal="left" vertical="center"/>
    </xf>
    <xf numFmtId="2" fontId="24" fillId="6" borderId="11" xfId="37" applyNumberFormat="1" applyFont="1" applyFill="1" applyBorder="1" applyAlignment="1">
      <alignment horizontal="center" vertical="center"/>
    </xf>
    <xf numFmtId="2" fontId="61" fillId="4" borderId="7" xfId="37" applyNumberFormat="1" applyFont="1" applyFill="1" applyBorder="1" applyAlignment="1">
      <alignment horizontal="left" vertical="center"/>
    </xf>
    <xf numFmtId="2" fontId="61" fillId="4" borderId="2" xfId="37" applyNumberFormat="1" applyFont="1" applyFill="1" applyBorder="1" applyAlignment="1">
      <alignment horizontal="left" vertical="center"/>
    </xf>
    <xf numFmtId="2" fontId="25" fillId="4" borderId="7" xfId="37" applyNumberFormat="1" applyFont="1" applyFill="1" applyBorder="1" applyAlignment="1">
      <alignment horizontal="center" vertical="center"/>
    </xf>
    <xf numFmtId="2" fontId="25" fillId="4" borderId="2" xfId="37" applyNumberFormat="1" applyFont="1" applyFill="1" applyBorder="1" applyAlignment="1">
      <alignment horizontal="center" vertical="center"/>
    </xf>
    <xf numFmtId="2" fontId="25" fillId="4" borderId="8" xfId="37" applyNumberFormat="1" applyFont="1" applyFill="1" applyBorder="1" applyAlignment="1">
      <alignment horizontal="center" vertical="center"/>
    </xf>
    <xf numFmtId="0" fontId="7" fillId="0" borderId="0" xfId="37" applyAlignment="1">
      <alignment horizontal="left" vertical="top" wrapText="1"/>
    </xf>
    <xf numFmtId="0" fontId="105" fillId="0" borderId="0" xfId="0" applyFont="1" applyBorder="1" applyAlignment="1" applyProtection="1">
      <alignment horizontal="left" vertical="top" wrapText="1"/>
      <protection hidden="1"/>
    </xf>
    <xf numFmtId="0" fontId="5" fillId="0" borderId="0" xfId="50" applyFont="1" applyBorder="1" applyAlignment="1" applyProtection="1">
      <alignment horizontal="left" vertical="top" wrapText="1"/>
      <protection hidden="1"/>
    </xf>
    <xf numFmtId="0" fontId="5" fillId="0" borderId="66" xfId="50" applyFont="1" applyBorder="1" applyAlignment="1" applyProtection="1">
      <alignment horizontal="left" vertical="center"/>
      <protection hidden="1"/>
    </xf>
    <xf numFmtId="0" fontId="5" fillId="0" borderId="67" xfId="50" applyFont="1" applyBorder="1" applyAlignment="1" applyProtection="1">
      <alignment horizontal="left" vertical="center"/>
      <protection hidden="1"/>
    </xf>
    <xf numFmtId="0" fontId="5" fillId="0" borderId="56" xfId="50" applyFont="1" applyBorder="1" applyAlignment="1" applyProtection="1">
      <alignment horizontal="left" vertical="center"/>
      <protection hidden="1"/>
    </xf>
    <xf numFmtId="0" fontId="5" fillId="0" borderId="57" xfId="50" applyFont="1" applyBorder="1" applyAlignment="1" applyProtection="1">
      <alignment horizontal="left" vertical="center"/>
      <protection hidden="1"/>
    </xf>
    <xf numFmtId="0" fontId="5" fillId="0" borderId="63" xfId="50" applyFont="1" applyBorder="1" applyAlignment="1" applyProtection="1">
      <alignment horizontal="left" vertical="center"/>
      <protection hidden="1"/>
    </xf>
    <xf numFmtId="0" fontId="5" fillId="0" borderId="64" xfId="50" applyFont="1" applyBorder="1" applyAlignment="1" applyProtection="1">
      <alignment horizontal="left" vertical="center"/>
      <protection hidden="1"/>
    </xf>
    <xf numFmtId="0" fontId="105" fillId="0" borderId="16" xfId="0" applyFont="1" applyBorder="1" applyAlignment="1" applyProtection="1">
      <alignment horizontal="left" vertical="top" wrapText="1"/>
      <protection hidden="1"/>
    </xf>
    <xf numFmtId="0" fontId="105" fillId="0" borderId="65" xfId="0" applyFont="1" applyBorder="1" applyAlignment="1" applyProtection="1">
      <alignment horizontal="left" vertical="top" wrapText="1"/>
      <protection hidden="1"/>
    </xf>
    <xf numFmtId="0" fontId="2" fillId="0" borderId="63" xfId="50" applyFont="1" applyBorder="1" applyAlignment="1" applyProtection="1">
      <alignment horizontal="left" vertical="center"/>
      <protection hidden="1"/>
    </xf>
    <xf numFmtId="0" fontId="30" fillId="6" borderId="17" xfId="0" applyFont="1" applyFill="1" applyBorder="1" applyAlignment="1">
      <alignment horizontal="center" vertical="center" wrapText="1"/>
    </xf>
    <xf numFmtId="0" fontId="30" fillId="6" borderId="22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4" fillId="6" borderId="29" xfId="0" applyFont="1" applyFill="1" applyBorder="1" applyAlignment="1">
      <alignment horizontal="center" vertical="center" wrapText="1"/>
    </xf>
  </cellXfs>
  <cellStyles count="54">
    <cellStyle name="Currency" xfId="47" builtinId="4"/>
    <cellStyle name="Currency 2" xfId="1"/>
    <cellStyle name="Currency 2 2" xfId="22"/>
    <cellStyle name="Currency 2 2 2" xfId="40"/>
    <cellStyle name="Currency 2 3" xfId="20"/>
    <cellStyle name="Currency 2 3 2" xfId="38"/>
    <cellStyle name="Currency 2 4" xfId="28"/>
    <cellStyle name="Currency 2 4 2" xfId="42"/>
    <cellStyle name="Currency 2 5" xfId="33"/>
    <cellStyle name="Currency 3" xfId="21"/>
    <cellStyle name="Currency 3 2" xfId="39"/>
    <cellStyle name="Hyperlink" xfId="2" builtinId="8"/>
    <cellStyle name="Hyperlink 2" xfId="10"/>
    <cellStyle name="Hyperlink 3" xfId="13"/>
    <cellStyle name="Normal" xfId="0" builtinId="0"/>
    <cellStyle name="Normal 12 2 3" xfId="17"/>
    <cellStyle name="Normal 2" xfId="3"/>
    <cellStyle name="Normal 2 2" xfId="8"/>
    <cellStyle name="Normal 2 2 2" xfId="25"/>
    <cellStyle name="Normal 2 2 3" xfId="19"/>
    <cellStyle name="Normal 2 2 3 2" xfId="37"/>
    <cellStyle name="Normal 2 3" xfId="23"/>
    <cellStyle name="Normal 2 4" xfId="18"/>
    <cellStyle name="Normal 2 5" xfId="29"/>
    <cellStyle name="Normal 3" xfId="7"/>
    <cellStyle name="Normal 3 2" xfId="24"/>
    <cellStyle name="Normal 3 3" xfId="16"/>
    <cellStyle name="Normal 3 3 2" xfId="36"/>
    <cellStyle name="Normal 4" xfId="11"/>
    <cellStyle name="Normal 4 2" xfId="14"/>
    <cellStyle name="Normal 4 3" xfId="31"/>
    <cellStyle name="Normal 4 3 2" xfId="43"/>
    <cellStyle name="Normal 4 4" xfId="34"/>
    <cellStyle name="Normal 4 5" xfId="48"/>
    <cellStyle name="Normal 4 5 2" xfId="50"/>
    <cellStyle name="Normal 5" xfId="15"/>
    <cellStyle name="Normal 6" xfId="27"/>
    <cellStyle name="Normal 6 2" xfId="41"/>
    <cellStyle name="Normal 7" xfId="45"/>
    <cellStyle name="Normal 8" xfId="46"/>
    <cellStyle name="Normal 9" xfId="53"/>
    <cellStyle name="Percent" xfId="52" builtinId="5"/>
    <cellStyle name="Percent 2" xfId="4"/>
    <cellStyle name="Percent 2 2" xfId="30"/>
    <cellStyle name="Percent 3" xfId="9"/>
    <cellStyle name="Percent 3 2" xfId="26"/>
    <cellStyle name="Percent 4" xfId="12"/>
    <cellStyle name="Percent 4 2" xfId="32"/>
    <cellStyle name="Percent 4 2 2" xfId="44"/>
    <cellStyle name="Percent 4 3" xfId="35"/>
    <cellStyle name="Percent 4 4" xfId="49"/>
    <cellStyle name="Percent 4 4 2" xfId="51"/>
    <cellStyle name="TableEvenline" xfId="5"/>
    <cellStyle name="TableOddline" xfId="6"/>
  </cellStyles>
  <dxfs count="34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hair">
          <color rgb="FF000000"/>
        </left>
        <right/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0" readingOrder="0"/>
      <border diagonalUp="0" diagonalDown="0">
        <left/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border>
        <top style="hair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auto="1"/>
        <name val="Calibri Light"/>
        <scheme val="none"/>
      </font>
      <fill>
        <patternFill patternType="none">
          <fgColor rgb="FF000000"/>
          <bgColor auto="1"/>
        </patternFill>
      </fill>
      <alignment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219075</xdr:rowOff>
    </xdr:from>
    <xdr:to>
      <xdr:col>3</xdr:col>
      <xdr:colOff>556811</xdr:colOff>
      <xdr:row>0</xdr:row>
      <xdr:rowOff>597060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219075"/>
          <a:ext cx="1956986" cy="37798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171450</xdr:rowOff>
    </xdr:from>
    <xdr:to>
      <xdr:col>13</xdr:col>
      <xdr:colOff>909821</xdr:colOff>
      <xdr:row>1</xdr:row>
      <xdr:rowOff>2721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48225" y="171450"/>
          <a:ext cx="4310246" cy="62184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0</xdr:row>
      <xdr:rowOff>104775</xdr:rowOff>
    </xdr:from>
    <xdr:ext cx="2539161" cy="4572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5" y="104775"/>
          <a:ext cx="2539161" cy="4572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107327</xdr:colOff>
      <xdr:row>0</xdr:row>
      <xdr:rowOff>84733</xdr:rowOff>
    </xdr:from>
    <xdr:ext cx="1961846" cy="37855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527" y="84733"/>
          <a:ext cx="1961846" cy="378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1209675</xdr:colOff>
      <xdr:row>0</xdr:row>
      <xdr:rowOff>66675</xdr:rowOff>
    </xdr:from>
    <xdr:to>
      <xdr:col>5</xdr:col>
      <xdr:colOff>2957696</xdr:colOff>
      <xdr:row>1</xdr:row>
      <xdr:rowOff>40821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96050" y="66675"/>
          <a:ext cx="4310246" cy="6218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76201</xdr:rowOff>
    </xdr:from>
    <xdr:ext cx="3188023" cy="37147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6201"/>
          <a:ext cx="3188023" cy="371474"/>
        </a:xfrm>
        <a:prstGeom prst="rect">
          <a:avLst/>
        </a:prstGeom>
      </xdr:spPr>
    </xdr:pic>
    <xdr:clientData/>
  </xdr:oneCellAnchor>
  <xdr:twoCellAnchor editAs="oneCell">
    <xdr:from>
      <xdr:col>9</xdr:col>
      <xdr:colOff>142875</xdr:colOff>
      <xdr:row>0</xdr:row>
      <xdr:rowOff>123825</xdr:rowOff>
    </xdr:from>
    <xdr:to>
      <xdr:col>14</xdr:col>
      <xdr:colOff>595496</xdr:colOff>
      <xdr:row>1</xdr:row>
      <xdr:rowOff>145596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0625" y="123825"/>
          <a:ext cx="4310246" cy="6218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104776</xdr:rowOff>
    </xdr:from>
    <xdr:ext cx="3188023" cy="37147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" y="104776"/>
          <a:ext cx="3188023" cy="371474"/>
        </a:xfrm>
        <a:prstGeom prst="rect">
          <a:avLst/>
        </a:prstGeom>
      </xdr:spPr>
    </xdr:pic>
    <xdr:clientData/>
  </xdr:oneCellAnchor>
  <xdr:twoCellAnchor editAs="oneCell">
    <xdr:from>
      <xdr:col>7</xdr:col>
      <xdr:colOff>819150</xdr:colOff>
      <xdr:row>0</xdr:row>
      <xdr:rowOff>161925</xdr:rowOff>
    </xdr:from>
    <xdr:to>
      <xdr:col>12</xdr:col>
      <xdr:colOff>1157471</xdr:colOff>
      <xdr:row>0</xdr:row>
      <xdr:rowOff>783771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6500" y="161925"/>
          <a:ext cx="4310246" cy="6218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3095625</xdr:colOff>
      <xdr:row>0</xdr:row>
      <xdr:rowOff>133350</xdr:rowOff>
    </xdr:from>
    <xdr:to>
      <xdr:col>6</xdr:col>
      <xdr:colOff>671696</xdr:colOff>
      <xdr:row>0</xdr:row>
      <xdr:rowOff>755196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5775" y="133350"/>
          <a:ext cx="4310246" cy="621846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0</xdr:row>
      <xdr:rowOff>114300</xdr:rowOff>
    </xdr:from>
    <xdr:to>
      <xdr:col>2</xdr:col>
      <xdr:colOff>2759859</xdr:colOff>
      <xdr:row>0</xdr:row>
      <xdr:rowOff>486188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525" y="114300"/>
          <a:ext cx="3188484" cy="3718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0</xdr:row>
      <xdr:rowOff>28575</xdr:rowOff>
    </xdr:from>
    <xdr:to>
      <xdr:col>9</xdr:col>
      <xdr:colOff>652646</xdr:colOff>
      <xdr:row>0</xdr:row>
      <xdr:rowOff>650421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28575"/>
          <a:ext cx="4310246" cy="621846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0</xdr:row>
      <xdr:rowOff>228600</xdr:rowOff>
    </xdr:from>
    <xdr:to>
      <xdr:col>4</xdr:col>
      <xdr:colOff>464334</xdr:colOff>
      <xdr:row>0</xdr:row>
      <xdr:rowOff>600488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0" y="228600"/>
          <a:ext cx="3188484" cy="3718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104776</xdr:rowOff>
    </xdr:from>
    <xdr:ext cx="3188023" cy="37147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" y="104776"/>
          <a:ext cx="3188023" cy="371474"/>
        </a:xfrm>
        <a:prstGeom prst="rect">
          <a:avLst/>
        </a:prstGeom>
      </xdr:spPr>
    </xdr:pic>
    <xdr:clientData/>
  </xdr:oneCellAnchor>
  <xdr:twoCellAnchor editAs="oneCell">
    <xdr:from>
      <xdr:col>27</xdr:col>
      <xdr:colOff>276225</xdr:colOff>
      <xdr:row>0</xdr:row>
      <xdr:rowOff>133350</xdr:rowOff>
    </xdr:from>
    <xdr:to>
      <xdr:col>28</xdr:col>
      <xdr:colOff>522873</xdr:colOff>
      <xdr:row>0</xdr:row>
      <xdr:rowOff>730810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793825" y="133350"/>
          <a:ext cx="1627773" cy="5974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161924</xdr:colOff>
      <xdr:row>0</xdr:row>
      <xdr:rowOff>180976</xdr:rowOff>
    </xdr:from>
    <xdr:ext cx="3188023" cy="37147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4" y="180976"/>
          <a:ext cx="3188023" cy="371474"/>
        </a:xfrm>
        <a:prstGeom prst="rect">
          <a:avLst/>
        </a:prstGeom>
      </xdr:spPr>
    </xdr:pic>
    <xdr:clientData/>
  </xdr:oneCellAnchor>
  <xdr:twoCellAnchor editAs="oneCell">
    <xdr:from>
      <xdr:col>18</xdr:col>
      <xdr:colOff>12700</xdr:colOff>
      <xdr:row>0</xdr:row>
      <xdr:rowOff>184150</xdr:rowOff>
    </xdr:from>
    <xdr:to>
      <xdr:col>20</xdr:col>
      <xdr:colOff>421273</xdr:colOff>
      <xdr:row>0</xdr:row>
      <xdr:rowOff>774700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91000" y="184150"/>
          <a:ext cx="1627773" cy="590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47625</xdr:rowOff>
    </xdr:from>
    <xdr:to>
      <xdr:col>3</xdr:col>
      <xdr:colOff>126024</xdr:colOff>
      <xdr:row>1</xdr:row>
      <xdr:rowOff>68235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47625"/>
          <a:ext cx="2103302" cy="420660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276225</xdr:colOff>
      <xdr:row>0</xdr:row>
      <xdr:rowOff>57150</xdr:rowOff>
    </xdr:from>
    <xdr:to>
      <xdr:col>14</xdr:col>
      <xdr:colOff>751472</xdr:colOff>
      <xdr:row>2</xdr:row>
      <xdr:rowOff>60631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57150"/>
          <a:ext cx="1627773" cy="603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al/GPAH/8%20-%20PRR/Modelos/Em%20desenvolvimento/1D_RequisitosLegais_2021%2011%2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ral/GPAH/1%20-%20PRIMEIRO%20DIREITO/0%20-%20Apoio%20-%201D/Modelos/2%20ELH%20e%20AC/Modelo%20Analise%20ELH%20e%20A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ral/GPAH/1%20-%20PRIMEIRO%20DIREITO/1%20-%20CONTINENTE/Lisboa/3%20-%20Candidaturas/PRR03%20-%2059727%20-%20Rua%20das%20Amoreiras%2057%20a%2059/3%20PRR_03%20Info/saneamento%20liminar_PRR03_Amoreiras_J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eral/GPAH/8%20-%20PRR/Modelos/Em%20desenvolvimento/1D_EntBenef_Reabilitaca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eral/GPAH/1%20-%20PRIMEIRO%20DIREITO/1%20-%20CONTINENTE/Seixal/3%20candidaturas/C01%20PRR-59732/313%20C01%20Info/VALOR%20CABIMENTO%20VALIDADO%20SEIXAL-23122021_Aquisic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eral\GPAH\1%20-%20PRIMEIRO%20DIREITO\1%20-%20CONTINENTE\Seixal\3%20candidaturas\C01%20PRR-59732\313%20C01%20Info\Formulario_Constru&#231;&#227;o%20PRR-Seixal-ValorCab-59732-Aquisica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eral\GPAH\1%20-%20PRIMEIRO%20DIREITO\1%20-%20CONTINENTE\Lisboa\3%20-%20Candidaturas\PRR05_59726%20Forcas%20Armadas%20Lt4%20Bl4A%20e%204B\03%20Info\INFORMA&#199;&#195;O%20FINAL\Ficha%20parecer%20t&#233;cnico%20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eral/GPAH/6%20-%20HCC/HCC_Simulador_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_Enquadramento"/>
      <sheetName val="Completo"/>
      <sheetName val="ReqLegais"/>
      <sheetName val="EB_AqTerrenos e Const"/>
      <sheetName val="EB_Aquis e Reab"/>
      <sheetName val="EB_Arrend"/>
      <sheetName val="EB_Reab"/>
      <sheetName val="11_Elementos"/>
      <sheetName val="12_Fogos"/>
      <sheetName val="13_Estrutura"/>
      <sheetName val="14_Resumo"/>
      <sheetName val="|"/>
      <sheetName val="Pessoas"/>
      <sheetName val="AG"/>
      <sheetName val="Fogos"/>
      <sheetName val="CF"/>
      <sheetName val="HCC"/>
      <sheetName val="NQ"/>
      <sheetName val="CO"/>
      <sheetName val="arrend"/>
      <sheetName val="Aux"/>
      <sheetName val="AC"/>
      <sheetName val="Tabelas"/>
      <sheetName val="Municipios"/>
      <sheetName val="VRefAquis"/>
      <sheetName val="VRefArren"/>
      <sheetName val="1D_RequisitosLegais_2021 11 07"/>
      <sheetName val="Formulá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C5">
            <v>710</v>
          </cell>
        </row>
        <row r="15">
          <cell r="C15" t="e">
            <v>#REF!</v>
          </cell>
        </row>
      </sheetData>
      <sheetData sheetId="17" refreshError="1"/>
      <sheetData sheetId="18" refreshError="1"/>
      <sheetData sheetId="19">
        <row r="8">
          <cell r="I8">
            <v>2.87</v>
          </cell>
        </row>
        <row r="9">
          <cell r="I9">
            <v>50</v>
          </cell>
        </row>
        <row r="15">
          <cell r="I15">
            <v>681.54</v>
          </cell>
          <cell r="J15">
            <v>957.06000000000017</v>
          </cell>
          <cell r="K15">
            <v>1308.7200000000003</v>
          </cell>
          <cell r="L15">
            <v>1611.7920000000004</v>
          </cell>
          <cell r="M15">
            <v>1763.3280000000004</v>
          </cell>
          <cell r="N15">
            <v>2066.4</v>
          </cell>
        </row>
        <row r="16">
          <cell r="I16">
            <v>392.61600000000004</v>
          </cell>
          <cell r="J16">
            <v>502.82400000000007</v>
          </cell>
          <cell r="K16">
            <v>654.36000000000013</v>
          </cell>
          <cell r="L16">
            <v>805.89599999999996</v>
          </cell>
          <cell r="M16">
            <v>881.6640000000001</v>
          </cell>
          <cell r="N16">
            <v>1033.2</v>
          </cell>
        </row>
      </sheetData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ecer"/>
      <sheetName val="INE"/>
      <sheetName val="PatIHRU"/>
      <sheetName val="ELH"/>
      <sheetName val="AC1"/>
      <sheetName val="AC2"/>
      <sheetName val="AC3_AnexoI"/>
      <sheetName val="INE_semgraf"/>
      <sheetName val="|"/>
      <sheetName val="Ajuda"/>
      <sheetName val="Esclarecimentos"/>
      <sheetName val="AC"/>
      <sheetName val="arrend"/>
      <sheetName val="Alojamentos"/>
      <sheetName val="Edifícios dados"/>
      <sheetName val="dados BD"/>
      <sheetName val="SH"/>
      <sheetName val="HCC"/>
      <sheetName val="ELH_Alt"/>
      <sheetName val="AC_Alt"/>
      <sheetName val="Tabelas"/>
      <sheetName val="Municipios"/>
      <sheetName val="População aloj"/>
      <sheetName val="Hab Social"/>
      <sheetName val="Pop etária"/>
      <sheetName val="VRefAquis"/>
      <sheetName val="VRefArren"/>
      <sheetName val="Quadro SH"/>
    </sheetNames>
    <sheetDataSet>
      <sheetData sheetId="0">
        <row r="7">
          <cell r="D7">
            <v>0</v>
          </cell>
        </row>
        <row r="9">
          <cell r="D9" t="e">
            <v>#N/A</v>
          </cell>
        </row>
        <row r="11">
          <cell r="D11" t="e">
            <v>#N/A</v>
          </cell>
          <cell r="Q11" t="e">
            <v>#N/A</v>
          </cell>
        </row>
        <row r="13">
          <cell r="D13" t="e">
            <v>#N/A</v>
          </cell>
          <cell r="Q13" t="e">
            <v>#N/A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I8" t="e">
            <v>#N/A</v>
          </cell>
        </row>
        <row r="9">
          <cell r="I9">
            <v>0</v>
          </cell>
        </row>
        <row r="16">
          <cell r="I16" t="e">
            <v>#N/A</v>
          </cell>
          <cell r="J16" t="e">
            <v>#N/A</v>
          </cell>
          <cell r="K16" t="e">
            <v>#N/A</v>
          </cell>
          <cell r="L16" t="e">
            <v>#N/A</v>
          </cell>
          <cell r="M16" t="e">
            <v>#N/A</v>
          </cell>
          <cell r="N16" t="e">
            <v>#N/A</v>
          </cell>
        </row>
        <row r="17"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</row>
        <row r="18">
          <cell r="I18" t="e">
            <v>#N/A</v>
          </cell>
          <cell r="J18" t="e">
            <v>#N/A</v>
          </cell>
          <cell r="K18" t="e">
            <v>#N/A</v>
          </cell>
          <cell r="L18" t="e">
            <v>#N/A</v>
          </cell>
          <cell r="M18" t="e">
            <v>#N/A</v>
          </cell>
          <cell r="N18" t="e">
            <v>#N/A</v>
          </cell>
        </row>
        <row r="19">
          <cell r="I19" t="e">
            <v>#N/A</v>
          </cell>
          <cell r="J19" t="e">
            <v>#N/A</v>
          </cell>
          <cell r="K19" t="e">
            <v>#N/A</v>
          </cell>
          <cell r="L19" t="e">
            <v>#N/A</v>
          </cell>
          <cell r="M19" t="e">
            <v>#N/A</v>
          </cell>
          <cell r="N19" t="e">
            <v>#N/A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B1">
            <v>0</v>
          </cell>
        </row>
      </sheetData>
      <sheetData sheetId="26">
        <row r="2">
          <cell r="B2">
            <v>0</v>
          </cell>
        </row>
      </sheetData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rio"/>
      <sheetName val="Anexo I"/>
      <sheetName val="Anexo II"/>
      <sheetName val="Anexo III"/>
      <sheetName val="Separador 1"/>
      <sheetName val="Anexo IV"/>
      <sheetName val="Anexo V"/>
      <sheetName val="Anexo V C"/>
      <sheetName val="Separador 2"/>
      <sheetName val="Anexo 3a"/>
      <sheetName val="Anexo 4a"/>
      <sheetName val="Anexo 5a"/>
      <sheetName val="NQ"/>
      <sheetName val="CO"/>
      <sheetName val="SH"/>
      <sheetName val="Tabelas"/>
      <sheetName val="Municipios"/>
      <sheetName val="VRefAquis"/>
      <sheetName val="VRefArren"/>
      <sheetName val="Habitac"/>
      <sheetName val="BD_Formulário"/>
      <sheetName val="BD_Anexo I"/>
      <sheetName val="HCC"/>
    </sheetNames>
    <sheetDataSet>
      <sheetData sheetId="0">
        <row r="9">
          <cell r="P9" t="str">
            <v>Continente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710</v>
          </cell>
        </row>
        <row r="15">
          <cell r="C15">
            <v>985.61199999999997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rio"/>
      <sheetName val="BD_Formulário"/>
      <sheetName val="Anexo I"/>
      <sheetName val="BD_Anexo I"/>
      <sheetName val="Anexo II"/>
      <sheetName val="Anexo III"/>
      <sheetName val="Separador 1"/>
      <sheetName val="Anexo IV"/>
      <sheetName val="Anexo V"/>
      <sheetName val="Anexo V C"/>
      <sheetName val="Separador 2"/>
      <sheetName val="Anexo 3a"/>
      <sheetName val="Anexo 4a"/>
      <sheetName val="Anexo 5a"/>
      <sheetName val="HCC"/>
      <sheetName val="NQ"/>
      <sheetName val="CO"/>
      <sheetName val="SH"/>
      <sheetName val="Tabelas"/>
      <sheetName val="Municipios"/>
      <sheetName val="VRefAquis"/>
      <sheetName val="VRefArren"/>
      <sheetName val="Habitac"/>
    </sheetNames>
    <sheetDataSet>
      <sheetData sheetId="0">
        <row r="7">
          <cell r="E7" t="str">
            <v>Corvo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rio"/>
      <sheetName val="Anexo I"/>
      <sheetName val="Anexo II"/>
      <sheetName val="Anexo III"/>
      <sheetName val="Anexo III (2)"/>
      <sheetName val="NQ"/>
      <sheetName val="CO"/>
      <sheetName val="Simulador HCC"/>
      <sheetName val="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 Portaria 281 2021"/>
      <sheetName val="NQ"/>
      <sheetName val="CO"/>
      <sheetName val="Quadro INE CS"/>
      <sheetName val="MetaInfo"/>
      <sheetName val="PreçosMáximos"/>
      <sheetName val="Valor mediano das vendas por m2"/>
      <sheetName val="Quadro INE CA"/>
    </sheetNames>
    <sheetDataSet>
      <sheetData sheetId="0"/>
      <sheetData sheetId="1"/>
      <sheetData sheetId="2">
        <row r="39">
          <cell r="H39">
            <v>1</v>
          </cell>
        </row>
      </sheetData>
      <sheetData sheetId="3">
        <row r="22">
          <cell r="A22" t="str">
            <v>Janeiro de 2022</v>
          </cell>
        </row>
        <row r="23">
          <cell r="A23" t="str">
            <v>Novembro de 2021</v>
          </cell>
        </row>
      </sheetData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1" name="Table221294229" displayName="Table221294229" ref="A6:F19" totalsRowShown="0" headerRowDxfId="33" dataDxfId="31" headerRowBorderDxfId="32" tableBorderDxfId="30" totalsRowBorderDxfId="29">
  <autoFilter ref="A6:F19"/>
  <tableColumns count="6">
    <tableColumn id="8" name="N.º" dataDxfId="28"/>
    <tableColumn id="7" name="REQUISITOS LEGAIS" dataDxfId="27"/>
    <tableColumn id="2" name="Verificação dos requisitos pela SGMAI" dataDxfId="26" dataCellStyle="Hyperlink"/>
    <tableColumn id="1" name="ENQUADRAMENTO LEGAL" dataDxfId="25"/>
    <tableColumn id="6" name="Fase em que é obrigatória a apresentação dos elementos." dataDxfId="24"/>
    <tableColumn id="3" name="OBSERVAÇÕES" dataDxfId="23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ortaldahabitacao.pt/documents/20126/3243371/jun_CS_Majora%C3%A7%C3%A3o+por+Certifica%C3%A7%C3%A3o+Ambiente.pdf/9628a645-6aee-70a7-2e95-945ec99f8446?t=1624462751611" TargetMode="External"/><Relationship Id="rId2" Type="http://schemas.openxmlformats.org/officeDocument/2006/relationships/hyperlink" Target="https://www.ine.pt/xportal/xmain?xpid=INE&amp;xpgid=ine_indicadores&amp;contecto=pi&amp;indOcorrCod=0009201&amp;selTab=tab0" TargetMode="External"/><Relationship Id="rId1" Type="http://schemas.openxmlformats.org/officeDocument/2006/relationships/hyperlink" Target="https://zonamentopf.portaldasfinancas.gov.pt/simulador/default.jsp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s://www.ine.pt/xportal/xmain?xpid=INE&amp;xpgid=ine_indicadores&amp;indOcorrCod=0009484&amp;contexto=bd&amp;selTab=tab2&amp;xlang=pt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zonamentopf.portaldasfinancas.gov.pt/simulador/default.js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R70"/>
  <sheetViews>
    <sheetView showGridLines="0" tabSelected="1" view="pageBreakPreview" zoomScaleSheetLayoutView="100" workbookViewId="0">
      <pane ySplit="4" topLeftCell="A5" activePane="bottomLeft" state="frozen"/>
      <selection pane="bottomLeft" activeCell="D25" sqref="D25:L25"/>
    </sheetView>
  </sheetViews>
  <sheetFormatPr defaultColWidth="8.85546875" defaultRowHeight="15"/>
  <cols>
    <col min="1" max="1" width="3.42578125" style="19" customWidth="1"/>
    <col min="2" max="2" width="10.42578125" style="2" customWidth="1"/>
    <col min="3" max="3" width="13.28515625" style="19" customWidth="1"/>
    <col min="4" max="4" width="10.5703125" style="2" customWidth="1"/>
    <col min="5" max="5" width="28.28515625" style="19" bestFit="1" customWidth="1"/>
    <col min="6" max="6" width="5" style="19" bestFit="1" customWidth="1"/>
    <col min="7" max="7" width="1.7109375" style="19" customWidth="1"/>
    <col min="8" max="8" width="10.42578125" style="19" customWidth="1"/>
    <col min="9" max="9" width="2.5703125" style="2" customWidth="1"/>
    <col min="10" max="10" width="8.85546875" style="2" customWidth="1"/>
    <col min="11" max="11" width="11.85546875" style="2" customWidth="1"/>
    <col min="12" max="12" width="7.140625" style="2" customWidth="1"/>
    <col min="13" max="13" width="10.140625" style="2" customWidth="1"/>
    <col min="14" max="14" width="15.28515625" style="19" customWidth="1"/>
    <col min="15" max="15" width="4" style="2" hidden="1" customWidth="1"/>
    <col min="16" max="16" width="10.140625" style="2" bestFit="1" customWidth="1"/>
    <col min="17" max="17" width="9.140625" style="2" customWidth="1"/>
    <col min="18" max="16384" width="8.85546875" style="2"/>
  </cols>
  <sheetData>
    <row r="1" spans="1:18" ht="62.25" customHeight="1">
      <c r="A1" s="375"/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7"/>
      <c r="O1" s="3"/>
    </row>
    <row r="2" spans="1:18" ht="7.5" customHeight="1">
      <c r="A2" s="378"/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79"/>
      <c r="O2" s="3"/>
    </row>
    <row r="3" spans="1:18" s="19" customFormat="1" ht="18.75">
      <c r="A3" s="378"/>
      <c r="B3" s="583" t="s">
        <v>613</v>
      </c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4"/>
      <c r="O3" s="21"/>
    </row>
    <row r="4" spans="1:18" ht="37.5" customHeight="1">
      <c r="A4" s="381"/>
      <c r="B4" s="585" t="s">
        <v>973</v>
      </c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7"/>
      <c r="O4" s="3"/>
    </row>
    <row r="5" spans="1:18">
      <c r="A5" s="577"/>
      <c r="B5" s="358" t="s">
        <v>376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9"/>
      <c r="O5" s="3"/>
    </row>
    <row r="6" spans="1:18" s="17" customFormat="1" ht="8.25">
      <c r="A6" s="577"/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1"/>
      <c r="O6" s="14"/>
    </row>
    <row r="7" spans="1:18">
      <c r="A7" s="577"/>
      <c r="B7" s="360"/>
      <c r="C7" s="356" t="s">
        <v>967</v>
      </c>
      <c r="D7" s="590"/>
      <c r="E7" s="590"/>
      <c r="F7" s="590"/>
      <c r="G7" s="590"/>
      <c r="H7" s="590"/>
      <c r="I7" s="590"/>
      <c r="J7" s="590"/>
      <c r="K7" s="590"/>
      <c r="L7" s="356" t="s">
        <v>377</v>
      </c>
      <c r="M7" s="591"/>
      <c r="N7" s="592"/>
      <c r="O7" s="3"/>
    </row>
    <row r="8" spans="1:18" s="14" customFormat="1" ht="8.25">
      <c r="A8" s="577"/>
      <c r="B8" s="24"/>
      <c r="C8" s="355"/>
      <c r="D8" s="26"/>
      <c r="E8" s="26"/>
      <c r="F8" s="26"/>
      <c r="G8" s="26"/>
      <c r="H8" s="24"/>
      <c r="I8" s="24"/>
      <c r="J8" s="24"/>
      <c r="K8" s="24"/>
      <c r="L8" s="24"/>
      <c r="M8" s="24"/>
      <c r="N8" s="362"/>
    </row>
    <row r="9" spans="1:18" s="19" customFormat="1">
      <c r="A9" s="577"/>
      <c r="B9" s="351"/>
      <c r="C9" s="356" t="s">
        <v>957</v>
      </c>
      <c r="D9" s="594"/>
      <c r="E9" s="594"/>
      <c r="F9" s="594"/>
      <c r="G9" s="594"/>
      <c r="H9" s="594"/>
      <c r="I9" s="13"/>
      <c r="J9" s="356" t="s">
        <v>363</v>
      </c>
      <c r="K9" s="593"/>
      <c r="L9" s="593"/>
      <c r="M9" s="356" t="s">
        <v>664</v>
      </c>
      <c r="N9" s="492"/>
      <c r="O9" s="21"/>
    </row>
    <row r="10" spans="1:18" s="14" customFormat="1" ht="8.25">
      <c r="A10" s="577"/>
      <c r="B10" s="24"/>
      <c r="C10" s="355"/>
      <c r="D10" s="355"/>
      <c r="E10" s="26"/>
      <c r="F10" s="26"/>
      <c r="G10" s="26"/>
      <c r="H10" s="24"/>
      <c r="I10" s="15"/>
      <c r="J10" s="15"/>
      <c r="K10" s="15"/>
      <c r="L10" s="355"/>
      <c r="M10" s="16"/>
      <c r="N10" s="363"/>
    </row>
    <row r="11" spans="1:18" s="19" customFormat="1">
      <c r="A11" s="577"/>
      <c r="B11" s="588" t="s">
        <v>375</v>
      </c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9"/>
    </row>
    <row r="12" spans="1:18" s="17" customFormat="1" ht="8.25">
      <c r="A12" s="577"/>
      <c r="B12" s="24"/>
      <c r="C12" s="355"/>
      <c r="D12" s="355"/>
      <c r="E12" s="26"/>
      <c r="F12" s="26"/>
      <c r="G12" s="26"/>
      <c r="H12" s="24"/>
      <c r="I12" s="15"/>
      <c r="J12" s="15"/>
      <c r="K12" s="15"/>
      <c r="L12" s="355"/>
      <c r="M12" s="16"/>
      <c r="N12" s="363"/>
    </row>
    <row r="13" spans="1:18" s="19" customFormat="1" ht="15" customHeight="1">
      <c r="A13" s="577"/>
      <c r="B13" s="351"/>
      <c r="C13" s="364" t="s">
        <v>984</v>
      </c>
      <c r="D13" s="582"/>
      <c r="E13" s="582"/>
      <c r="F13" s="582"/>
      <c r="G13" s="582"/>
      <c r="H13" s="582"/>
      <c r="I13" s="582"/>
      <c r="J13" s="582"/>
      <c r="K13" s="582"/>
      <c r="L13" s="354"/>
      <c r="M13" s="365"/>
      <c r="N13" s="365"/>
    </row>
    <row r="14" spans="1:18" s="17" customFormat="1">
      <c r="A14" s="577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362"/>
      <c r="R14" s="19"/>
    </row>
    <row r="15" spans="1:18" s="19" customFormat="1" ht="45.75" customHeight="1">
      <c r="A15" s="577"/>
      <c r="B15" s="351"/>
      <c r="C15" s="364" t="s">
        <v>987</v>
      </c>
      <c r="D15" s="582"/>
      <c r="E15" s="582"/>
      <c r="F15" s="582"/>
      <c r="G15" s="582"/>
      <c r="H15" s="582"/>
      <c r="I15" s="582"/>
      <c r="J15" s="582"/>
      <c r="K15" s="582"/>
      <c r="L15" s="354"/>
      <c r="M15" s="581" t="s">
        <v>972</v>
      </c>
      <c r="N15" s="357"/>
    </row>
    <row r="16" spans="1:18" s="17" customFormat="1" ht="8.25">
      <c r="A16" s="577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2"/>
    </row>
    <row r="17" spans="1:14" s="19" customFormat="1">
      <c r="A17" s="577"/>
      <c r="B17" s="351"/>
      <c r="C17" s="364" t="s">
        <v>380</v>
      </c>
      <c r="D17" s="582"/>
      <c r="E17" s="582"/>
      <c r="F17" s="582"/>
      <c r="G17" s="582"/>
      <c r="H17" s="582"/>
      <c r="I17" s="582"/>
      <c r="J17" s="582"/>
      <c r="K17" s="582"/>
      <c r="L17" s="582"/>
      <c r="M17" s="582"/>
      <c r="N17" s="582"/>
    </row>
    <row r="18" spans="1:14" s="17" customFormat="1" ht="8.25">
      <c r="A18" s="577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362"/>
    </row>
    <row r="19" spans="1:14" s="19" customFormat="1">
      <c r="A19" s="577"/>
      <c r="B19" s="351"/>
      <c r="C19" s="364" t="s">
        <v>379</v>
      </c>
      <c r="D19" s="582"/>
      <c r="E19" s="582"/>
      <c r="F19" s="582"/>
      <c r="G19" s="582"/>
      <c r="H19" s="582"/>
      <c r="I19" s="582"/>
      <c r="J19" s="582"/>
      <c r="K19" s="582"/>
      <c r="L19" s="354"/>
      <c r="M19" s="365" t="s">
        <v>611</v>
      </c>
      <c r="N19" s="357"/>
    </row>
    <row r="20" spans="1:14" s="17" customFormat="1" ht="8.25">
      <c r="A20" s="577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362"/>
    </row>
    <row r="21" spans="1:14" s="19" customFormat="1">
      <c r="A21" s="577"/>
      <c r="B21" s="351"/>
      <c r="C21" s="364" t="s">
        <v>1000</v>
      </c>
      <c r="D21" s="582"/>
      <c r="E21" s="582"/>
      <c r="F21" s="582"/>
      <c r="G21" s="582"/>
      <c r="H21" s="582"/>
      <c r="I21" s="582"/>
      <c r="J21" s="582"/>
      <c r="K21" s="582"/>
      <c r="L21" s="354"/>
      <c r="M21" s="365"/>
      <c r="N21" s="365"/>
    </row>
    <row r="22" spans="1:14" s="19" customFormat="1" ht="9.75" customHeight="1">
      <c r="A22" s="577"/>
      <c r="B22" s="351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</row>
    <row r="23" spans="1:14" s="19" customFormat="1" ht="15" customHeight="1">
      <c r="A23" s="577"/>
      <c r="B23" s="351"/>
      <c r="C23" s="364"/>
      <c r="D23" s="366" t="s">
        <v>630</v>
      </c>
      <c r="E23" s="24"/>
      <c r="F23" s="24"/>
      <c r="G23" s="24"/>
      <c r="H23" s="24"/>
      <c r="I23" s="24"/>
      <c r="J23" s="24"/>
      <c r="K23" s="24"/>
      <c r="L23" s="24"/>
      <c r="M23" s="24"/>
      <c r="N23" s="362"/>
    </row>
    <row r="24" spans="1:14" s="17" customFormat="1" ht="8.25">
      <c r="A24" s="577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362"/>
    </row>
    <row r="25" spans="1:14" s="19" customFormat="1" ht="97.5" customHeight="1">
      <c r="A25" s="577"/>
      <c r="B25" s="351"/>
      <c r="C25" s="364"/>
      <c r="D25" s="598" t="s">
        <v>991</v>
      </c>
      <c r="E25" s="598"/>
      <c r="F25" s="598"/>
      <c r="G25" s="598"/>
      <c r="H25" s="598"/>
      <c r="I25" s="598"/>
      <c r="J25" s="598"/>
      <c r="K25" s="598"/>
      <c r="L25" s="598"/>
      <c r="M25" s="24"/>
      <c r="N25" s="367"/>
    </row>
    <row r="26" spans="1:14" s="17" customFormat="1" ht="8.25">
      <c r="A26" s="57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368"/>
    </row>
    <row r="27" spans="1:14" s="19" customFormat="1" ht="51" customHeight="1">
      <c r="A27" s="577"/>
      <c r="B27" s="351"/>
      <c r="C27" s="364"/>
      <c r="D27" s="595" t="s">
        <v>992</v>
      </c>
      <c r="E27" s="595"/>
      <c r="F27" s="595"/>
      <c r="G27" s="595"/>
      <c r="H27" s="595"/>
      <c r="I27" s="595"/>
      <c r="J27" s="595"/>
      <c r="K27" s="595"/>
      <c r="L27" s="595"/>
      <c r="M27" s="24"/>
      <c r="N27" s="367"/>
    </row>
    <row r="28" spans="1:14" s="19" customFormat="1" ht="7.5" customHeight="1">
      <c r="A28" s="577"/>
      <c r="B28" s="351"/>
      <c r="C28" s="36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368"/>
    </row>
    <row r="29" spans="1:14" s="17" customFormat="1" ht="29.25" customHeight="1">
      <c r="A29" s="577"/>
      <c r="B29" s="24"/>
      <c r="C29" s="24"/>
      <c r="D29" s="24"/>
      <c r="E29" s="601" t="s">
        <v>993</v>
      </c>
      <c r="F29" s="601"/>
      <c r="G29" s="601"/>
      <c r="H29" s="601"/>
      <c r="I29" s="601"/>
      <c r="J29" s="601"/>
      <c r="K29" s="601"/>
      <c r="L29" s="601"/>
      <c r="M29" s="24"/>
      <c r="N29" s="576"/>
    </row>
    <row r="30" spans="1:14" s="19" customFormat="1" ht="7.5" customHeight="1">
      <c r="A30" s="577"/>
      <c r="B30" s="351"/>
      <c r="C30" s="36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368"/>
    </row>
    <row r="31" spans="1:14" s="17" customFormat="1" ht="29.25" customHeight="1">
      <c r="A31" s="577"/>
      <c r="B31" s="24"/>
      <c r="C31" s="24"/>
      <c r="D31" s="24"/>
      <c r="E31" s="601" t="s">
        <v>994</v>
      </c>
      <c r="F31" s="601"/>
      <c r="G31" s="601"/>
      <c r="H31" s="601"/>
      <c r="I31" s="601"/>
      <c r="J31" s="601"/>
      <c r="K31" s="601"/>
      <c r="L31" s="601"/>
      <c r="M31" s="24"/>
      <c r="N31" s="576"/>
    </row>
    <row r="32" spans="1:14" s="19" customFormat="1" ht="7.5" customHeight="1">
      <c r="A32" s="577"/>
      <c r="B32" s="351"/>
      <c r="C32" s="36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368"/>
    </row>
    <row r="33" spans="1:15" s="17" customFormat="1" ht="29.25" customHeight="1">
      <c r="A33" s="577"/>
      <c r="B33" s="24"/>
      <c r="C33" s="24"/>
      <c r="D33" s="24"/>
      <c r="E33" s="601" t="s">
        <v>995</v>
      </c>
      <c r="F33" s="601"/>
      <c r="G33" s="601"/>
      <c r="H33" s="601"/>
      <c r="I33" s="601"/>
      <c r="J33" s="601"/>
      <c r="K33" s="601"/>
      <c r="L33" s="601"/>
      <c r="M33" s="24"/>
      <c r="N33" s="576"/>
    </row>
    <row r="34" spans="1:15" s="19" customFormat="1" ht="7.5" customHeight="1">
      <c r="A34" s="577"/>
      <c r="B34" s="351"/>
      <c r="C34" s="36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368"/>
    </row>
    <row r="35" spans="1:15" s="17" customFormat="1" ht="29.25" customHeight="1">
      <c r="A35" s="577"/>
      <c r="B35" s="24"/>
      <c r="C35" s="24"/>
      <c r="D35" s="24"/>
      <c r="E35" s="601" t="s">
        <v>996</v>
      </c>
      <c r="F35" s="601"/>
      <c r="G35" s="601"/>
      <c r="H35" s="601"/>
      <c r="I35" s="601"/>
      <c r="J35" s="601"/>
      <c r="K35" s="601"/>
      <c r="L35" s="601"/>
      <c r="M35" s="24"/>
      <c r="N35" s="576"/>
    </row>
    <row r="36" spans="1:15" s="17" customFormat="1" ht="8.25">
      <c r="A36" s="577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368"/>
    </row>
    <row r="37" spans="1:15" s="17" customFormat="1" ht="8.25">
      <c r="A37" s="577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368"/>
    </row>
    <row r="38" spans="1:15" s="19" customFormat="1" ht="35.25" customHeight="1">
      <c r="A38" s="577"/>
      <c r="B38" s="351"/>
      <c r="C38" s="364"/>
      <c r="D38" s="595" t="s">
        <v>997</v>
      </c>
      <c r="E38" s="595"/>
      <c r="F38" s="595"/>
      <c r="G38" s="595"/>
      <c r="H38" s="595"/>
      <c r="I38" s="595"/>
      <c r="J38" s="595"/>
      <c r="K38" s="595"/>
      <c r="L38" s="595"/>
      <c r="M38" s="24"/>
      <c r="N38" s="367"/>
    </row>
    <row r="39" spans="1:15" s="17" customFormat="1" ht="8.25">
      <c r="A39" s="577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369"/>
    </row>
    <row r="40" spans="1:15" s="19" customFormat="1">
      <c r="A40" s="577"/>
      <c r="B40" s="351"/>
      <c r="C40" s="364"/>
      <c r="D40" s="595" t="s">
        <v>998</v>
      </c>
      <c r="E40" s="595"/>
      <c r="F40" s="595"/>
      <c r="G40" s="595"/>
      <c r="H40" s="595"/>
      <c r="I40" s="595"/>
      <c r="J40" s="595"/>
      <c r="K40" s="595"/>
      <c r="L40" s="595"/>
      <c r="M40" s="24"/>
      <c r="N40" s="367"/>
    </row>
    <row r="41" spans="1:15" s="17" customFormat="1" ht="8.25">
      <c r="A41" s="577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368"/>
    </row>
    <row r="42" spans="1:15" s="19" customFormat="1" ht="35.25" customHeight="1">
      <c r="A42" s="577"/>
      <c r="B42" s="351"/>
      <c r="C42" s="364"/>
      <c r="D42" s="595" t="s">
        <v>999</v>
      </c>
      <c r="E42" s="595"/>
      <c r="F42" s="595"/>
      <c r="G42" s="595"/>
      <c r="H42" s="595"/>
      <c r="I42" s="595"/>
      <c r="J42" s="595"/>
      <c r="K42" s="595"/>
      <c r="L42" s="595"/>
      <c r="M42" s="24"/>
      <c r="N42" s="367"/>
    </row>
    <row r="43" spans="1:15" s="17" customFormat="1" ht="8.25">
      <c r="A43" s="577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368"/>
    </row>
    <row r="44" spans="1:15" s="19" customFormat="1" ht="15" customHeight="1">
      <c r="A44" s="577"/>
      <c r="B44" s="351"/>
      <c r="C44" s="364"/>
      <c r="D44" s="597" t="s">
        <v>668</v>
      </c>
      <c r="E44" s="597"/>
      <c r="F44" s="597"/>
      <c r="G44" s="597"/>
      <c r="H44" s="597"/>
      <c r="I44" s="597"/>
      <c r="J44" s="597"/>
      <c r="K44" s="599" t="str">
        <f>IF(O44=5,"Prossiga com a candidatura","Não cumpre os requisitos")</f>
        <v>Não cumpre os requisitos</v>
      </c>
      <c r="L44" s="599"/>
      <c r="M44" s="599"/>
      <c r="N44" s="600"/>
      <c r="O44" s="19">
        <f>COUNTIF(N25:N42,"Sim")</f>
        <v>0</v>
      </c>
    </row>
    <row r="45" spans="1:15" s="17" customFormat="1" ht="8.25">
      <c r="A45" s="577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362"/>
    </row>
    <row r="46" spans="1:15" s="19" customFormat="1" ht="15" customHeight="1">
      <c r="A46" s="577"/>
      <c r="B46" s="351"/>
      <c r="C46" s="364"/>
      <c r="D46" s="366" t="s">
        <v>666</v>
      </c>
      <c r="E46" s="24"/>
      <c r="F46" s="24"/>
      <c r="G46" s="24"/>
      <c r="H46" s="24"/>
      <c r="I46" s="24"/>
      <c r="J46" s="24"/>
      <c r="K46" s="24"/>
      <c r="L46" s="24"/>
      <c r="M46" s="24"/>
      <c r="N46" s="362"/>
    </row>
    <row r="47" spans="1:15" s="17" customFormat="1" ht="8.25">
      <c r="A47" s="577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362"/>
    </row>
    <row r="48" spans="1:15" s="19" customFormat="1">
      <c r="A48" s="577"/>
      <c r="B48" s="351"/>
      <c r="C48" s="364"/>
      <c r="D48" s="595" t="s">
        <v>654</v>
      </c>
      <c r="E48" s="595"/>
      <c r="F48" s="595"/>
      <c r="G48" s="595"/>
      <c r="H48" s="595"/>
      <c r="I48" s="595"/>
      <c r="J48" s="595"/>
      <c r="K48" s="595"/>
      <c r="L48" s="595"/>
      <c r="M48" s="595"/>
      <c r="N48" s="596"/>
    </row>
    <row r="49" spans="1:17" s="19" customFormat="1">
      <c r="A49" s="577"/>
      <c r="B49" s="351"/>
      <c r="C49" s="364"/>
      <c r="D49" s="595" t="s">
        <v>974</v>
      </c>
      <c r="E49" s="595"/>
      <c r="F49" s="595"/>
      <c r="G49" s="595"/>
      <c r="H49" s="595"/>
      <c r="I49" s="595"/>
      <c r="J49" s="595"/>
      <c r="K49" s="595"/>
      <c r="L49" s="595"/>
      <c r="M49" s="595"/>
      <c r="N49" s="596"/>
    </row>
    <row r="50" spans="1:17" s="19" customFormat="1">
      <c r="A50" s="577"/>
      <c r="B50" s="351"/>
      <c r="C50" s="364"/>
      <c r="D50" s="595" t="s">
        <v>667</v>
      </c>
      <c r="E50" s="595"/>
      <c r="F50" s="595"/>
      <c r="G50" s="595"/>
      <c r="H50" s="595"/>
      <c r="I50" s="595"/>
      <c r="J50" s="595"/>
      <c r="K50" s="595"/>
      <c r="L50" s="595"/>
      <c r="M50" s="595"/>
      <c r="N50" s="596"/>
    </row>
    <row r="51" spans="1:17" s="19" customFormat="1">
      <c r="A51" s="577"/>
      <c r="B51" s="351"/>
      <c r="C51" s="364"/>
      <c r="D51" s="595" t="s">
        <v>669</v>
      </c>
      <c r="E51" s="595"/>
      <c r="F51" s="595"/>
      <c r="G51" s="595"/>
      <c r="H51" s="595"/>
      <c r="I51" s="595"/>
      <c r="J51" s="595"/>
      <c r="K51" s="595"/>
      <c r="L51" s="595"/>
      <c r="M51" s="595"/>
      <c r="N51" s="370"/>
    </row>
    <row r="52" spans="1:17" s="17" customFormat="1" ht="8.25">
      <c r="A52" s="577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362"/>
    </row>
    <row r="53" spans="1:17" s="19" customFormat="1" ht="15" customHeight="1">
      <c r="A53" s="577"/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9"/>
    </row>
    <row r="54" spans="1:17" s="14" customFormat="1" ht="8.25">
      <c r="A54" s="577"/>
      <c r="B54" s="371"/>
      <c r="C54" s="371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362"/>
    </row>
    <row r="55" spans="1:17" s="14" customFormat="1" ht="18.75" customHeight="1">
      <c r="A55" s="577"/>
      <c r="B55" s="604" t="s">
        <v>652</v>
      </c>
      <c r="C55" s="604"/>
      <c r="D55" s="604"/>
      <c r="E55" s="604"/>
      <c r="F55" s="604"/>
      <c r="G55" s="604"/>
      <c r="H55" s="604"/>
      <c r="I55" s="604"/>
      <c r="J55" s="604"/>
      <c r="K55" s="604"/>
      <c r="L55" s="604"/>
      <c r="M55" s="604"/>
      <c r="N55" s="605"/>
    </row>
    <row r="56" spans="1:17" s="14" customFormat="1" ht="87" customHeight="1">
      <c r="A56" s="577"/>
      <c r="B56" s="606" t="s">
        <v>986</v>
      </c>
      <c r="C56" s="607"/>
      <c r="D56" s="607"/>
      <c r="E56" s="607"/>
      <c r="F56" s="607"/>
      <c r="G56" s="607"/>
      <c r="H56" s="607"/>
      <c r="I56" s="607"/>
      <c r="J56" s="607"/>
      <c r="K56" s="607"/>
      <c r="L56" s="607"/>
      <c r="M56" s="607"/>
      <c r="N56" s="608"/>
      <c r="O56" s="167"/>
    </row>
    <row r="57" spans="1:17" s="19" customFormat="1" ht="18.75" customHeight="1">
      <c r="A57" s="578"/>
      <c r="B57" s="372"/>
      <c r="C57" s="372"/>
      <c r="D57" s="372"/>
      <c r="E57" s="372"/>
      <c r="F57" s="372"/>
      <c r="G57" s="372"/>
      <c r="H57" s="372"/>
      <c r="I57" s="372"/>
      <c r="J57" s="372"/>
      <c r="K57" s="372"/>
      <c r="L57" s="373"/>
      <c r="M57" s="372"/>
      <c r="N57" s="374"/>
    </row>
    <row r="58" spans="1:17" ht="9.75" hidden="1" customHeight="1"/>
    <row r="59" spans="1:17" s="14" customFormat="1" hidden="1">
      <c r="A59" s="348"/>
      <c r="B59" s="349" t="s">
        <v>763</v>
      </c>
      <c r="C59" s="349"/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50"/>
    </row>
    <row r="60" spans="1:17" ht="48" hidden="1" customHeight="1">
      <c r="A60" s="613" t="s">
        <v>763</v>
      </c>
      <c r="B60" s="609" t="s">
        <v>762</v>
      </c>
      <c r="C60" s="609"/>
      <c r="D60" s="609"/>
      <c r="E60" s="609"/>
      <c r="F60" s="609"/>
      <c r="G60" s="609"/>
      <c r="H60" s="609"/>
      <c r="I60" s="609"/>
      <c r="J60" s="609"/>
      <c r="K60" s="609"/>
      <c r="L60" s="609"/>
      <c r="M60" s="609"/>
      <c r="N60" s="610"/>
    </row>
    <row r="61" spans="1:17" s="21" customFormat="1" ht="9.75" hidden="1" customHeight="1">
      <c r="A61" s="613"/>
      <c r="B61" s="351"/>
      <c r="C61" s="352"/>
      <c r="D61" s="351"/>
      <c r="E61" s="351"/>
      <c r="F61" s="617"/>
      <c r="G61" s="617"/>
      <c r="H61" s="617"/>
      <c r="I61" s="617"/>
      <c r="J61" s="602"/>
      <c r="K61" s="602"/>
      <c r="L61" s="602"/>
      <c r="M61" s="602"/>
      <c r="N61" s="603"/>
      <c r="Q61" s="347"/>
    </row>
    <row r="62" spans="1:17" s="21" customFormat="1" ht="12" hidden="1" customHeight="1">
      <c r="A62" s="613"/>
      <c r="B62" s="618" t="s">
        <v>759</v>
      </c>
      <c r="C62" s="618"/>
      <c r="D62" s="618" t="s">
        <v>794</v>
      </c>
      <c r="E62" s="618"/>
      <c r="F62" s="611" t="e">
        <f>+'Cálculo dos apoios'!Z160</f>
        <v>#REF!</v>
      </c>
      <c r="G62" s="611"/>
      <c r="H62" s="611"/>
      <c r="I62" s="611"/>
      <c r="J62" s="602"/>
      <c r="K62" s="602"/>
      <c r="L62" s="602"/>
      <c r="M62" s="602"/>
      <c r="N62" s="603"/>
    </row>
    <row r="63" spans="1:17" s="14" customFormat="1" ht="12" hidden="1" customHeight="1">
      <c r="A63" s="613"/>
      <c r="B63" s="619"/>
      <c r="C63" s="619"/>
      <c r="D63" s="619" t="s">
        <v>741</v>
      </c>
      <c r="E63" s="619"/>
      <c r="F63" s="611" t="e">
        <f>+'Cálculo dos apoios'!AC160</f>
        <v>#REF!</v>
      </c>
      <c r="G63" s="611"/>
      <c r="H63" s="611"/>
      <c r="I63" s="611"/>
      <c r="J63" s="602"/>
      <c r="K63" s="602"/>
      <c r="L63" s="602"/>
      <c r="M63" s="602"/>
      <c r="N63" s="603"/>
    </row>
    <row r="64" spans="1:17" s="14" customFormat="1" ht="12" hidden="1" customHeight="1">
      <c r="A64" s="613"/>
      <c r="B64" s="620"/>
      <c r="C64" s="620"/>
      <c r="D64" s="621" t="s">
        <v>761</v>
      </c>
      <c r="E64" s="621"/>
      <c r="F64" s="622" t="e">
        <f>SUM(F62:I63)</f>
        <v>#REF!</v>
      </c>
      <c r="G64" s="622"/>
      <c r="H64" s="622"/>
      <c r="I64" s="622"/>
      <c r="J64" s="478"/>
      <c r="K64" s="478"/>
      <c r="L64" s="478"/>
      <c r="M64" s="478"/>
      <c r="N64" s="479"/>
    </row>
    <row r="65" spans="1:15" s="14" customFormat="1" ht="8.25" hidden="1" customHeight="1">
      <c r="A65" s="613"/>
      <c r="B65" s="620"/>
      <c r="C65" s="620"/>
      <c r="D65" s="478"/>
      <c r="E65" s="478"/>
      <c r="F65" s="478"/>
      <c r="G65" s="478"/>
      <c r="H65" s="478"/>
      <c r="I65" s="478"/>
      <c r="J65" s="478"/>
      <c r="K65" s="478"/>
      <c r="L65" s="478"/>
      <c r="M65" s="478"/>
      <c r="N65" s="479"/>
    </row>
    <row r="66" spans="1:15" s="14" customFormat="1" ht="12" hidden="1" customHeight="1">
      <c r="A66" s="613"/>
      <c r="B66" s="620"/>
      <c r="C66" s="620"/>
      <c r="D66" s="480"/>
      <c r="E66" s="480" t="s">
        <v>760</v>
      </c>
      <c r="F66" s="611" t="e">
        <f>+'Cálculo dos apoios'!Z160-F67</f>
        <v>#REF!</v>
      </c>
      <c r="G66" s="611"/>
      <c r="H66" s="611"/>
      <c r="I66" s="611"/>
      <c r="J66" s="478"/>
      <c r="K66" s="478"/>
      <c r="L66" s="478"/>
      <c r="M66" s="478"/>
      <c r="N66" s="479"/>
    </row>
    <row r="67" spans="1:15" s="14" customFormat="1" ht="12" hidden="1" customHeight="1">
      <c r="A67" s="613"/>
      <c r="B67" s="620"/>
      <c r="C67" s="620"/>
      <c r="D67" s="480"/>
      <c r="E67" s="490" t="s">
        <v>793</v>
      </c>
      <c r="F67" s="611" t="e">
        <f>+'Cálculo dos apoios'!W160</f>
        <v>#REF!</v>
      </c>
      <c r="G67" s="611"/>
      <c r="H67" s="611"/>
      <c r="I67" s="611"/>
      <c r="J67" s="478"/>
      <c r="K67" s="478"/>
      <c r="L67" s="478"/>
      <c r="M67" s="478"/>
      <c r="N67" s="479"/>
    </row>
    <row r="68" spans="1:15" s="14" customFormat="1" ht="12" hidden="1" customHeight="1">
      <c r="A68" s="613"/>
      <c r="B68" s="621"/>
      <c r="C68" s="621"/>
      <c r="D68" s="612" t="s">
        <v>794</v>
      </c>
      <c r="E68" s="612"/>
      <c r="F68" s="611" t="e">
        <f>SUM(F66:I67)</f>
        <v>#REF!</v>
      </c>
      <c r="G68" s="611"/>
      <c r="H68" s="611"/>
      <c r="I68" s="611"/>
      <c r="J68" s="602"/>
      <c r="K68" s="602"/>
      <c r="L68" s="602"/>
      <c r="M68" s="602"/>
      <c r="N68" s="603"/>
    </row>
    <row r="69" spans="1:15" s="14" customFormat="1" ht="21.75" hidden="1" customHeight="1">
      <c r="A69" s="353"/>
      <c r="B69" s="614"/>
      <c r="C69" s="615"/>
      <c r="D69" s="615"/>
      <c r="E69" s="615"/>
      <c r="F69" s="615"/>
      <c r="G69" s="615"/>
      <c r="H69" s="615"/>
      <c r="I69" s="615"/>
      <c r="J69" s="615"/>
      <c r="K69" s="615"/>
      <c r="L69" s="615"/>
      <c r="M69" s="615"/>
      <c r="N69" s="616"/>
      <c r="O69" s="167"/>
    </row>
    <row r="70" spans="1:15" hidden="1"/>
  </sheetData>
  <mergeCells count="52">
    <mergeCell ref="D21:K21"/>
    <mergeCell ref="A60:A68"/>
    <mergeCell ref="B69:N69"/>
    <mergeCell ref="F61:I61"/>
    <mergeCell ref="J61:K61"/>
    <mergeCell ref="L61:N61"/>
    <mergeCell ref="B62:C68"/>
    <mergeCell ref="D62:E62"/>
    <mergeCell ref="F62:I62"/>
    <mergeCell ref="J62:K62"/>
    <mergeCell ref="L62:N62"/>
    <mergeCell ref="D63:E63"/>
    <mergeCell ref="F63:I63"/>
    <mergeCell ref="J63:K63"/>
    <mergeCell ref="L63:N63"/>
    <mergeCell ref="D64:E64"/>
    <mergeCell ref="F64:I64"/>
    <mergeCell ref="J68:K68"/>
    <mergeCell ref="L68:N68"/>
    <mergeCell ref="B55:N55"/>
    <mergeCell ref="B56:N56"/>
    <mergeCell ref="B60:N60"/>
    <mergeCell ref="F66:I66"/>
    <mergeCell ref="F67:I67"/>
    <mergeCell ref="D68:E68"/>
    <mergeCell ref="F68:I68"/>
    <mergeCell ref="D50:N50"/>
    <mergeCell ref="D44:J44"/>
    <mergeCell ref="D51:M51"/>
    <mergeCell ref="D25:L25"/>
    <mergeCell ref="D27:L27"/>
    <mergeCell ref="D38:L38"/>
    <mergeCell ref="D49:N49"/>
    <mergeCell ref="D40:L40"/>
    <mergeCell ref="K44:N44"/>
    <mergeCell ref="D48:N48"/>
    <mergeCell ref="D42:L42"/>
    <mergeCell ref="E29:L29"/>
    <mergeCell ref="E31:L31"/>
    <mergeCell ref="E33:L33"/>
    <mergeCell ref="E35:L35"/>
    <mergeCell ref="D13:K13"/>
    <mergeCell ref="D19:K19"/>
    <mergeCell ref="D17:N17"/>
    <mergeCell ref="D15:K15"/>
    <mergeCell ref="B3:N3"/>
    <mergeCell ref="B4:N4"/>
    <mergeCell ref="B11:N11"/>
    <mergeCell ref="D7:K7"/>
    <mergeCell ref="M7:N7"/>
    <mergeCell ref="K9:L9"/>
    <mergeCell ref="D9:H9"/>
  </mergeCells>
  <conditionalFormatting sqref="K44:N44">
    <cfRule type="containsText" dxfId="22" priority="29" operator="containsText" text="Não cumpre os requisitos">
      <formula>NOT(ISERROR(SEARCH("Não cumpre os requisitos",K44)))</formula>
    </cfRule>
  </conditionalFormatting>
  <conditionalFormatting sqref="N27">
    <cfRule type="cellIs" dxfId="21" priority="8" operator="equal">
      <formula>"Não"</formula>
    </cfRule>
  </conditionalFormatting>
  <conditionalFormatting sqref="N25">
    <cfRule type="cellIs" dxfId="20" priority="9" operator="equal">
      <formula>"Não"</formula>
    </cfRule>
  </conditionalFormatting>
  <conditionalFormatting sqref="N38">
    <cfRule type="cellIs" dxfId="19" priority="7" operator="equal">
      <formula>"Não"</formula>
    </cfRule>
  </conditionalFormatting>
  <conditionalFormatting sqref="N40">
    <cfRule type="cellIs" dxfId="18" priority="2" operator="equal">
      <formula>"Não"</formula>
    </cfRule>
  </conditionalFormatting>
  <conditionalFormatting sqref="N42">
    <cfRule type="cellIs" dxfId="17" priority="1" operator="equal">
      <formula>"Não"</formula>
    </cfRule>
  </conditionalFormatting>
  <dataValidations count="1">
    <dataValidation operator="greaterThan" allowBlank="1" showInputMessage="1" showErrorMessage="1" sqref="N15 N19 N21"/>
  </dataValidations>
  <printOptions horizontalCentered="1"/>
  <pageMargins left="0.23622047244094491" right="0.23622047244094491" top="0.55118110236220474" bottom="0.15748031496062992" header="0.31496062992125984" footer="0.31496062992125984"/>
  <pageSetup paperSize="9" scale="71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Tabelas!$AE$1:$AE$4</xm:f>
          </x14:formula1>
          <xm:sqref>D7</xm:sqref>
        </x14:dataValidation>
        <x14:dataValidation type="list" allowBlank="1" showInputMessage="1" showErrorMessage="1">
          <x14:formula1>
            <xm:f>Tabelas!$E$2:$E$3</xm:f>
          </x14:formula1>
          <xm:sqref>N25 N27:N28 N38 N34 N30 N32 N40 N42</xm:sqref>
        </x14:dataValidation>
        <x14:dataValidation type="list" allowBlank="1" showInputMessage="1" showErrorMessage="1">
          <x14:formula1>
            <xm:f>Tabelas!$AG$2:$AG$3</xm:f>
          </x14:formula1>
          <xm:sqref>D13:K13</xm:sqref>
        </x14:dataValidation>
        <x14:dataValidation type="list" allowBlank="1" showInputMessage="1" showErrorMessage="1">
          <x14:formula1>
            <xm:f>Tabelas!$AH$2:$AH$3</xm:f>
          </x14:formula1>
          <xm:sqref>D15:K15</xm:sqref>
        </x14:dataValidation>
        <x14:dataValidation type="list" allowBlank="1" showInputMessage="1" showErrorMessage="1">
          <x14:formula1>
            <xm:f>Tabelas!$A$2:$A$309</xm:f>
          </x14:formula1>
          <xm:sqref>D21:K21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AF14" sqref="AF14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Y26"/>
  <sheetViews>
    <sheetView view="pageBreakPreview" zoomScale="75" zoomScaleNormal="100" zoomScaleSheetLayoutView="75" workbookViewId="0">
      <selection activeCell="AF14" sqref="AF14"/>
    </sheetView>
  </sheetViews>
  <sheetFormatPr defaultColWidth="8.85546875" defaultRowHeight="15"/>
  <cols>
    <col min="1" max="1" width="8.85546875" style="263"/>
    <col min="2" max="2" width="4.85546875" style="263" customWidth="1"/>
    <col min="3" max="3" width="25" style="263" customWidth="1"/>
    <col min="4" max="4" width="18.5703125" style="263" customWidth="1"/>
    <col min="5" max="5" width="17.140625" style="263" customWidth="1"/>
    <col min="6" max="6" width="1.28515625" style="263" customWidth="1"/>
    <col min="7" max="7" width="17.7109375" style="264" bestFit="1" customWidth="1"/>
    <col min="8" max="9" width="23" style="263" customWidth="1"/>
    <col min="10" max="10" width="1.28515625" style="263" customWidth="1"/>
    <col min="11" max="11" width="13" style="263" customWidth="1"/>
    <col min="12" max="15" width="11.7109375" style="263" customWidth="1"/>
    <col min="16" max="16" width="1.28515625" style="263" customWidth="1"/>
    <col min="17" max="17" width="15.5703125" style="263" customWidth="1"/>
    <col min="18" max="21" width="14.7109375" style="263" customWidth="1"/>
    <col min="22" max="22" width="13.140625" style="263" bestFit="1" customWidth="1"/>
    <col min="23" max="23" width="0" style="263" hidden="1" customWidth="1"/>
    <col min="24" max="24" width="24.5703125" style="263" hidden="1" customWidth="1"/>
    <col min="25" max="25" width="15.5703125" style="263" hidden="1" customWidth="1"/>
    <col min="26" max="26" width="0" style="263" hidden="1" customWidth="1"/>
    <col min="27" max="16384" width="8.85546875" style="263"/>
  </cols>
  <sheetData>
    <row r="1" spans="1:25" ht="51">
      <c r="A1" s="262"/>
      <c r="K1" s="265"/>
      <c r="L1" s="265"/>
      <c r="M1" s="265"/>
      <c r="N1" s="265"/>
      <c r="O1" s="265"/>
      <c r="Q1" s="265"/>
      <c r="T1" s="265"/>
      <c r="U1" s="265"/>
      <c r="X1" s="217" t="s">
        <v>673</v>
      </c>
      <c r="Y1" s="218" t="s">
        <v>674</v>
      </c>
    </row>
    <row r="2" spans="1:25" s="266" customFormat="1" ht="15.75">
      <c r="C2" s="267"/>
      <c r="D2" s="267"/>
      <c r="E2" s="267"/>
      <c r="F2" s="267"/>
      <c r="G2" s="267"/>
      <c r="H2" s="267"/>
      <c r="X2" s="219" t="s">
        <v>675</v>
      </c>
      <c r="Y2" s="220">
        <v>1</v>
      </c>
    </row>
    <row r="3" spans="1:25" s="268" customFormat="1" ht="15.75" customHeight="1" thickBot="1">
      <c r="C3" s="269" t="s">
        <v>676</v>
      </c>
      <c r="D3" s="270"/>
      <c r="E3" s="271"/>
      <c r="F3" s="271"/>
      <c r="G3" s="272"/>
      <c r="H3" s="270"/>
      <c r="I3" s="266"/>
      <c r="R3" s="266"/>
      <c r="S3" s="266"/>
      <c r="T3" s="266"/>
      <c r="U3" s="266"/>
      <c r="X3" s="221" t="s">
        <v>677</v>
      </c>
      <c r="Y3" s="222">
        <v>1.0249999999999999</v>
      </c>
    </row>
    <row r="4" spans="1:25" s="268" customFormat="1">
      <c r="C4" s="766" t="s">
        <v>673</v>
      </c>
      <c r="D4" s="767"/>
      <c r="E4" s="273" t="s">
        <v>675</v>
      </c>
      <c r="F4" s="274"/>
      <c r="G4" s="223"/>
      <c r="H4" s="223"/>
      <c r="I4" s="223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6"/>
      <c r="X4" s="224" t="s">
        <v>678</v>
      </c>
      <c r="Y4" s="225">
        <v>1.06</v>
      </c>
    </row>
    <row r="5" spans="1:25">
      <c r="C5" s="768" t="s">
        <v>679</v>
      </c>
      <c r="D5" s="769"/>
      <c r="E5" s="277">
        <v>0</v>
      </c>
      <c r="F5" s="278"/>
      <c r="G5" s="226" t="s">
        <v>680</v>
      </c>
      <c r="H5" s="226"/>
      <c r="I5" s="226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80"/>
    </row>
    <row r="6" spans="1:25" ht="30.75" customHeight="1">
      <c r="C6" s="768" t="s">
        <v>681</v>
      </c>
      <c r="D6" s="769"/>
      <c r="E6" s="281" t="s">
        <v>736</v>
      </c>
      <c r="F6" s="282"/>
      <c r="G6" s="770" t="s">
        <v>683</v>
      </c>
      <c r="H6" s="770"/>
      <c r="I6" s="770"/>
      <c r="J6" s="770"/>
      <c r="K6" s="770"/>
      <c r="L6" s="770"/>
      <c r="M6" s="770"/>
      <c r="N6" s="770"/>
      <c r="O6" s="770"/>
      <c r="P6" s="770"/>
      <c r="Q6" s="770"/>
      <c r="R6" s="770"/>
      <c r="S6" s="770"/>
      <c r="T6" s="770"/>
      <c r="U6" s="770"/>
      <c r="V6" s="771"/>
    </row>
    <row r="7" spans="1:25" ht="30.75" customHeight="1">
      <c r="C7" s="768" t="s">
        <v>684</v>
      </c>
      <c r="D7" s="769"/>
      <c r="E7" s="283">
        <f>ROUND(CO!H40,2)</f>
        <v>1</v>
      </c>
      <c r="F7" s="284"/>
      <c r="G7" s="770" t="s">
        <v>685</v>
      </c>
      <c r="H7" s="770"/>
      <c r="I7" s="770"/>
      <c r="J7" s="770"/>
      <c r="K7" s="770"/>
      <c r="L7" s="770"/>
      <c r="M7" s="770"/>
      <c r="N7" s="770"/>
      <c r="O7" s="770"/>
      <c r="P7" s="770"/>
      <c r="Q7" s="770"/>
      <c r="R7" s="770"/>
      <c r="S7" s="770"/>
      <c r="T7" s="770"/>
      <c r="U7" s="770"/>
      <c r="V7" s="771"/>
    </row>
    <row r="8" spans="1:25" ht="30.75" customHeight="1">
      <c r="A8" s="268" t="s">
        <v>789</v>
      </c>
      <c r="C8" s="772" t="s">
        <v>952</v>
      </c>
      <c r="D8" s="769"/>
      <c r="E8" s="285">
        <v>1.4</v>
      </c>
      <c r="F8" s="282"/>
      <c r="G8" s="227" t="s">
        <v>680</v>
      </c>
      <c r="H8" s="770" t="s">
        <v>687</v>
      </c>
      <c r="I8" s="770"/>
      <c r="J8" s="770"/>
      <c r="K8" s="770"/>
      <c r="L8" s="770"/>
      <c r="M8" s="770"/>
      <c r="N8" s="770"/>
      <c r="O8" s="770"/>
      <c r="P8" s="770"/>
      <c r="Q8" s="770"/>
      <c r="R8" s="770"/>
      <c r="S8" s="770"/>
      <c r="T8" s="770"/>
      <c r="U8" s="770"/>
      <c r="V8" s="771"/>
    </row>
    <row r="9" spans="1:25" ht="30.75" customHeight="1">
      <c r="C9" s="768" t="s">
        <v>688</v>
      </c>
      <c r="D9" s="769"/>
      <c r="E9" s="286">
        <v>162.54</v>
      </c>
      <c r="F9" s="287"/>
      <c r="G9" s="228" t="s">
        <v>680</v>
      </c>
      <c r="H9" s="770" t="s">
        <v>689</v>
      </c>
      <c r="I9" s="770"/>
      <c r="J9" s="770"/>
      <c r="K9" s="770"/>
      <c r="L9" s="770"/>
      <c r="M9" s="770"/>
      <c r="N9" s="770"/>
      <c r="O9" s="770"/>
      <c r="P9" s="770"/>
      <c r="Q9" s="770"/>
      <c r="R9" s="770"/>
      <c r="S9" s="770"/>
      <c r="T9" s="770"/>
      <c r="U9" s="770"/>
      <c r="V9" s="771"/>
    </row>
    <row r="10" spans="1:25">
      <c r="C10" s="768" t="s">
        <v>690</v>
      </c>
      <c r="D10" s="769"/>
      <c r="E10" s="288" t="s">
        <v>691</v>
      </c>
      <c r="F10" s="289"/>
      <c r="G10" s="290"/>
      <c r="H10" s="290"/>
      <c r="I10" s="290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80"/>
    </row>
    <row r="11" spans="1:25" ht="15.75" thickBot="1">
      <c r="C11" s="764" t="s">
        <v>692</v>
      </c>
      <c r="D11" s="765"/>
      <c r="E11" s="291">
        <v>80</v>
      </c>
      <c r="F11" s="292"/>
      <c r="G11" s="293"/>
      <c r="H11" s="293"/>
      <c r="I11" s="293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5"/>
    </row>
    <row r="12" spans="1:25" ht="15.75" thickBot="1">
      <c r="C12" s="296"/>
      <c r="D12" s="296"/>
      <c r="G12" s="263"/>
      <c r="H12" s="297"/>
      <c r="I12" s="297"/>
      <c r="R12" s="297"/>
      <c r="S12" s="297"/>
      <c r="T12" s="297"/>
      <c r="U12" s="297"/>
    </row>
    <row r="13" spans="1:25" ht="15.75" thickBot="1">
      <c r="C13" s="635" t="s">
        <v>693</v>
      </c>
      <c r="D13" s="636"/>
      <c r="E13" s="637"/>
      <c r="F13" s="298"/>
      <c r="G13" s="635" t="s">
        <v>694</v>
      </c>
      <c r="H13" s="636"/>
      <c r="I13" s="637"/>
      <c r="J13" s="298"/>
      <c r="K13" s="635" t="s">
        <v>695</v>
      </c>
      <c r="L13" s="636"/>
      <c r="M13" s="636"/>
      <c r="N13" s="636"/>
      <c r="O13" s="637"/>
      <c r="P13" s="298"/>
      <c r="Q13" s="635" t="s">
        <v>696</v>
      </c>
      <c r="R13" s="636"/>
      <c r="S13" s="636"/>
      <c r="T13" s="636"/>
      <c r="U13" s="636"/>
      <c r="V13" s="637"/>
    </row>
    <row r="14" spans="1:25" ht="94.5">
      <c r="C14" s="299" t="s">
        <v>697</v>
      </c>
      <c r="D14" s="300" t="s">
        <v>698</v>
      </c>
      <c r="E14" s="300" t="s">
        <v>699</v>
      </c>
      <c r="F14" s="301"/>
      <c r="G14" s="302" t="s">
        <v>700</v>
      </c>
      <c r="H14" s="303" t="s">
        <v>701</v>
      </c>
      <c r="I14" s="302" t="s">
        <v>702</v>
      </c>
      <c r="J14" s="301"/>
      <c r="K14" s="302" t="s">
        <v>703</v>
      </c>
      <c r="L14" s="302" t="s">
        <v>704</v>
      </c>
      <c r="M14" s="302" t="s">
        <v>705</v>
      </c>
      <c r="N14" s="302" t="s">
        <v>706</v>
      </c>
      <c r="O14" s="302" t="s">
        <v>707</v>
      </c>
      <c r="P14" s="301"/>
      <c r="Q14" s="302" t="s">
        <v>366</v>
      </c>
      <c r="R14" s="302" t="s">
        <v>708</v>
      </c>
      <c r="S14" s="302" t="s">
        <v>709</v>
      </c>
      <c r="T14" s="302" t="s">
        <v>710</v>
      </c>
      <c r="U14" s="302" t="s">
        <v>711</v>
      </c>
      <c r="V14" s="304" t="s">
        <v>2</v>
      </c>
    </row>
    <row r="15" spans="1:25" ht="18.75">
      <c r="C15" s="229" t="str">
        <f>+'[8]Quadro INE CS'!A23</f>
        <v>Novembro de 2021</v>
      </c>
      <c r="D15" s="230">
        <v>118.92</v>
      </c>
      <c r="E15" s="305">
        <v>796.76</v>
      </c>
      <c r="F15" s="301"/>
      <c r="G15" s="306">
        <f>(MAX(($E$8*270-230)*$E$9/100,40))*(MAX(IF($E$10="sim",1,MIN(ROUNDDOWN($E$11/5,0)*0.1,0.8)),$E$10))</f>
        <v>240.55919999999998</v>
      </c>
      <c r="H15" s="307">
        <f>+(ROUND(E15*(1+$E$5)*1.3*IF(OR($E$6="Região Autónoma da Madeira",$E$6="Região Autónoma dos Açores"),1.2,1)*$E$7,2)+G15)</f>
        <v>1276.3491999999999</v>
      </c>
      <c r="I15" s="306">
        <f>H15*0.5</f>
        <v>638.17459999999994</v>
      </c>
      <c r="J15" s="301"/>
      <c r="K15" s="231">
        <v>50</v>
      </c>
      <c r="L15" s="231">
        <v>50</v>
      </c>
      <c r="M15" s="231">
        <v>50</v>
      </c>
      <c r="N15" s="231">
        <v>50</v>
      </c>
      <c r="O15" s="231">
        <v>50</v>
      </c>
      <c r="P15" s="301"/>
      <c r="Q15" s="308">
        <f>+K15*H15*VLOOKUP($E$4,'Simulador HCC'!$X$2:$Y$4,2,FALSE)</f>
        <v>63817.459999999992</v>
      </c>
      <c r="R15" s="308">
        <f>MIN(+H15/2*28,L15*I15)*VLOOKUP($E$4,'Simulador HCC'!$X$2:$Y$4,2,FALSE)</f>
        <v>17868.888799999997</v>
      </c>
      <c r="S15" s="308">
        <f>MIN(+H15/2*30,M15*I15)*VLOOKUP($E$4,'Simulador HCC'!$X$2:$Y$4,2,FALSE)</f>
        <v>19145.237999999998</v>
      </c>
      <c r="T15" s="308">
        <f>MIN(+H15/2*20,N15*I15)*VLOOKUP($E$4,'Simulador HCC'!$X$2:$Y$4,2,FALSE)</f>
        <v>12763.491999999998</v>
      </c>
      <c r="U15" s="308">
        <f>MIN(+H15/2*6,O15*I15)*VLOOKUP($E$4,'Simulador HCC'!$X$2:$Y$4,2,FALSE)</f>
        <v>3829.0475999999999</v>
      </c>
      <c r="V15" s="309">
        <f>SUM(Q15:U15)</f>
        <v>117424.12639999999</v>
      </c>
    </row>
    <row r="17" spans="1:22" ht="35.25" customHeight="1">
      <c r="B17" s="301"/>
      <c r="C17" s="763" t="s">
        <v>712</v>
      </c>
      <c r="D17" s="763"/>
      <c r="E17" s="763"/>
      <c r="F17" s="763"/>
      <c r="G17" s="763"/>
      <c r="H17" s="763"/>
      <c r="I17" s="763"/>
      <c r="J17" s="763"/>
      <c r="K17" s="763"/>
      <c r="L17" s="763"/>
      <c r="M17" s="763"/>
      <c r="N17" s="763"/>
      <c r="O17" s="763"/>
      <c r="P17" s="763"/>
      <c r="Q17" s="763"/>
      <c r="R17" s="763"/>
      <c r="S17" s="763"/>
      <c r="T17" s="763"/>
      <c r="U17" s="763"/>
      <c r="V17" s="763"/>
    </row>
    <row r="18" spans="1:22" ht="35.25" customHeight="1">
      <c r="B18" s="301"/>
      <c r="C18" s="762" t="s">
        <v>713</v>
      </c>
      <c r="D18" s="762"/>
      <c r="E18" s="762"/>
      <c r="F18" s="762"/>
      <c r="G18" s="762"/>
      <c r="H18" s="762"/>
      <c r="I18" s="762"/>
      <c r="J18" s="762"/>
      <c r="K18" s="762"/>
      <c r="L18" s="762"/>
      <c r="M18" s="762"/>
      <c r="N18" s="762"/>
      <c r="O18" s="762"/>
      <c r="P18" s="762"/>
      <c r="Q18" s="762"/>
      <c r="R18" s="762"/>
      <c r="S18" s="762"/>
      <c r="T18" s="762"/>
      <c r="U18" s="762"/>
      <c r="V18" s="762"/>
    </row>
    <row r="19" spans="1:22" ht="35.25" customHeight="1">
      <c r="B19" s="301"/>
      <c r="C19" s="762" t="s">
        <v>714</v>
      </c>
      <c r="D19" s="762"/>
      <c r="E19" s="762"/>
      <c r="F19" s="762"/>
      <c r="G19" s="762"/>
      <c r="H19" s="762"/>
      <c r="I19" s="762"/>
      <c r="J19" s="762"/>
      <c r="K19" s="762"/>
      <c r="L19" s="762"/>
      <c r="M19" s="762"/>
      <c r="N19" s="762"/>
      <c r="O19" s="762"/>
      <c r="P19" s="762"/>
      <c r="Q19" s="762"/>
      <c r="R19" s="762"/>
      <c r="S19" s="762"/>
      <c r="T19" s="762"/>
      <c r="U19" s="762"/>
      <c r="V19" s="762"/>
    </row>
    <row r="20" spans="1:22" ht="78" customHeight="1">
      <c r="A20" s="310"/>
      <c r="G20" s="263"/>
    </row>
    <row r="21" spans="1:22" ht="29.25" customHeight="1">
      <c r="G21" s="263"/>
    </row>
    <row r="22" spans="1:22" ht="30" customHeight="1">
      <c r="G22" s="263"/>
    </row>
    <row r="23" spans="1:22" ht="15" customHeight="1">
      <c r="G23" s="263"/>
    </row>
    <row r="24" spans="1:22" ht="41.25" customHeight="1">
      <c r="G24" s="263"/>
    </row>
    <row r="25" spans="1:22" ht="28.5" customHeight="1">
      <c r="G25" s="263"/>
    </row>
    <row r="26" spans="1:22">
      <c r="G26" s="263"/>
    </row>
  </sheetData>
  <mergeCells count="19">
    <mergeCell ref="C11:D11"/>
    <mergeCell ref="C4:D4"/>
    <mergeCell ref="C5:D5"/>
    <mergeCell ref="C6:D6"/>
    <mergeCell ref="G6:V6"/>
    <mergeCell ref="C7:D7"/>
    <mergeCell ref="G7:V7"/>
    <mergeCell ref="C8:D8"/>
    <mergeCell ref="H8:V8"/>
    <mergeCell ref="C9:D9"/>
    <mergeCell ref="H9:V9"/>
    <mergeCell ref="C10:D10"/>
    <mergeCell ref="C19:V19"/>
    <mergeCell ref="C13:E13"/>
    <mergeCell ref="G13:I13"/>
    <mergeCell ref="K13:O13"/>
    <mergeCell ref="Q13:V13"/>
    <mergeCell ref="C17:V17"/>
    <mergeCell ref="C18:V18"/>
  </mergeCells>
  <dataValidations count="6">
    <dataValidation type="list" allowBlank="1" showInputMessage="1" showErrorMessage="1" sqref="G3 E10:F10">
      <formula1>#REF!</formula1>
    </dataValidation>
    <dataValidation type="list" allowBlank="1" showInputMessage="1" showErrorMessage="1" sqref="E4:F4">
      <formula1>$X$2:$X$4</formula1>
    </dataValidation>
    <dataValidation type="list" allowBlank="1" showInputMessage="1" showErrorMessage="1" sqref="E6">
      <formula1>"Continente,Região Autónoma da Madeira,Região Autónoma dos Açores)"</formula1>
    </dataValidation>
    <dataValidation type="list" allowBlank="1" showInputMessage="1" showErrorMessage="1" sqref="F6">
      <formula1>$Y$5:$Y$7</formula1>
    </dataValidation>
    <dataValidation operator="lessThanOrEqual" allowBlank="1" showInputMessage="1" showErrorMessage="1" sqref="E5:F5"/>
    <dataValidation type="custom" allowBlank="1" showInputMessage="1" showErrorMessage="1" sqref="E7:F7">
      <formula1>AND(E7&gt;=1,E7&lt;=1.12)</formula1>
    </dataValidation>
  </dataValidations>
  <hyperlinks>
    <hyperlink ref="G8" r:id="rId1" display="Consulta"/>
    <hyperlink ref="G9" r:id="rId2" display="Clicar para consultar"/>
    <hyperlink ref="G5" r:id="rId3" display="clicar para consultar"/>
    <hyperlink ref="A8" r:id="rId4"/>
  </hyperlinks>
  <pageMargins left="0.31496062992125984" right="0.31496062992125984" top="0.74803149606299213" bottom="0.74803149606299213" header="0.31496062992125984" footer="0.31496062992125984"/>
  <pageSetup paperSize="9" scale="50" orientation="landscape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2"/>
  <sheetViews>
    <sheetView topLeftCell="AD1" zoomScale="75" zoomScaleNormal="75" workbookViewId="0">
      <selection activeCell="AF14" sqref="AF14"/>
    </sheetView>
  </sheetViews>
  <sheetFormatPr defaultColWidth="39.7109375" defaultRowHeight="15"/>
  <cols>
    <col min="1" max="1" width="18.140625" style="23" bestFit="1" customWidth="1"/>
    <col min="2" max="2" width="25" style="23" bestFit="1" customWidth="1"/>
    <col min="3" max="4" width="18.140625" style="23" customWidth="1"/>
    <col min="5" max="5" width="30.140625" style="4" customWidth="1"/>
    <col min="6" max="6" width="14.28515625" style="8" bestFit="1" customWidth="1"/>
    <col min="7" max="7" width="14.28515625" style="8" customWidth="1"/>
    <col min="8" max="8" width="16.7109375" style="4" customWidth="1"/>
    <col min="9" max="9" width="35.42578125" style="4" customWidth="1"/>
    <col min="10" max="10" width="15.42578125" style="4" bestFit="1" customWidth="1"/>
    <col min="11" max="11" width="22.5703125" style="8" bestFit="1" customWidth="1"/>
    <col min="12" max="12" width="61.42578125" style="29" customWidth="1"/>
    <col min="13" max="13" width="9" style="29" bestFit="1" customWidth="1"/>
    <col min="14" max="14" width="48.140625" style="29" customWidth="1"/>
    <col min="15" max="15" width="31.7109375" style="29" customWidth="1"/>
    <col min="16" max="16" width="1.140625" style="8" customWidth="1"/>
    <col min="17" max="17" width="18.7109375" style="8" bestFit="1" customWidth="1"/>
    <col min="18" max="18" width="9.28515625" style="8" bestFit="1" customWidth="1"/>
    <col min="19" max="20" width="14.85546875" style="8" bestFit="1" customWidth="1"/>
    <col min="21" max="21" width="13.7109375" style="8" bestFit="1" customWidth="1"/>
    <col min="22" max="22" width="1.140625" style="8" customWidth="1"/>
    <col min="23" max="23" width="35.85546875" style="8" customWidth="1"/>
    <col min="24" max="24" width="1.42578125" style="8" customWidth="1"/>
    <col min="25" max="25" width="25.85546875" style="8" customWidth="1"/>
    <col min="26" max="26" width="1" style="8" customWidth="1"/>
    <col min="27" max="27" width="39.7109375" style="8"/>
    <col min="28" max="28" width="28" style="8" bestFit="1" customWidth="1"/>
    <col min="29" max="29" width="13.7109375" style="8" bestFit="1" customWidth="1"/>
    <col min="30" max="30" width="12.28515625" style="8" bestFit="1" customWidth="1"/>
    <col min="31" max="16384" width="39.7109375" style="8"/>
  </cols>
  <sheetData>
    <row r="1" spans="1:35" ht="84.75" thickBot="1">
      <c r="A1" s="235" t="s">
        <v>0</v>
      </c>
      <c r="B1" s="333" t="s">
        <v>737</v>
      </c>
      <c r="C1" s="235" t="s">
        <v>662</v>
      </c>
      <c r="D1" s="235" t="s">
        <v>661</v>
      </c>
      <c r="E1" s="216" t="s">
        <v>629</v>
      </c>
      <c r="F1" s="216" t="s">
        <v>672</v>
      </c>
      <c r="G1" s="216" t="s">
        <v>739</v>
      </c>
      <c r="H1" s="216" t="s">
        <v>398</v>
      </c>
      <c r="I1" s="216" t="s">
        <v>655</v>
      </c>
      <c r="J1" s="27" t="s">
        <v>373</v>
      </c>
      <c r="K1" s="244" t="s">
        <v>322</v>
      </c>
      <c r="L1" s="245" t="s">
        <v>330</v>
      </c>
      <c r="M1" s="246" t="s">
        <v>341</v>
      </c>
      <c r="N1" s="246" t="s">
        <v>621</v>
      </c>
      <c r="O1" s="246" t="s">
        <v>615</v>
      </c>
      <c r="P1" s="246" t="s">
        <v>603</v>
      </c>
      <c r="Q1" s="241" t="s">
        <v>340</v>
      </c>
      <c r="R1" s="241" t="s">
        <v>320</v>
      </c>
      <c r="S1" s="241" t="s">
        <v>321</v>
      </c>
      <c r="T1" s="241" t="s">
        <v>316</v>
      </c>
      <c r="U1" s="241" t="s">
        <v>309</v>
      </c>
      <c r="W1" s="233" t="s">
        <v>338</v>
      </c>
      <c r="Y1" s="233" t="s">
        <v>339</v>
      </c>
      <c r="AA1" s="240" t="s">
        <v>342</v>
      </c>
      <c r="AB1" s="23" t="s">
        <v>737</v>
      </c>
      <c r="AC1" s="472" t="s">
        <v>786</v>
      </c>
      <c r="AD1" s="472" t="s">
        <v>785</v>
      </c>
      <c r="AE1" s="571" t="s">
        <v>953</v>
      </c>
      <c r="AF1" t="s">
        <v>968</v>
      </c>
      <c r="AG1" s="579" t="s">
        <v>983</v>
      </c>
      <c r="AH1" s="8" t="s">
        <v>988</v>
      </c>
      <c r="AI1" s="8" t="s">
        <v>1001</v>
      </c>
    </row>
    <row r="2" spans="1:35" ht="60.75" thickBot="1">
      <c r="A2" s="236" t="s">
        <v>4</v>
      </c>
      <c r="B2" s="334" t="s">
        <v>736</v>
      </c>
      <c r="C2" s="255" t="s">
        <v>647</v>
      </c>
      <c r="D2" s="257" t="s">
        <v>659</v>
      </c>
      <c r="E2" s="4" t="s">
        <v>318</v>
      </c>
      <c r="F2" s="28" t="s">
        <v>310</v>
      </c>
      <c r="G2" s="28">
        <v>57</v>
      </c>
      <c r="H2" s="4" t="s">
        <v>647</v>
      </c>
      <c r="I2" s="22" t="s">
        <v>656</v>
      </c>
      <c r="J2" s="27" t="s">
        <v>366</v>
      </c>
      <c r="K2" s="247" t="s">
        <v>327</v>
      </c>
      <c r="L2" s="239" t="s">
        <v>332</v>
      </c>
      <c r="M2" s="247" t="s">
        <v>340</v>
      </c>
      <c r="N2" s="247"/>
      <c r="O2" s="247"/>
      <c r="P2" s="248"/>
      <c r="Q2" s="239" t="s">
        <v>343</v>
      </c>
      <c r="R2" s="242" t="e">
        <f>VLOOKUP(município,Tabelas!$A$2:$A$309,15,FALSE)</f>
        <v>#REF!</v>
      </c>
      <c r="S2" s="243" t="s">
        <v>319</v>
      </c>
      <c r="T2" s="243" t="s">
        <v>319</v>
      </c>
      <c r="U2" s="239" t="s">
        <v>384</v>
      </c>
      <c r="W2" s="239" t="s">
        <v>347</v>
      </c>
      <c r="Y2" s="234" t="s">
        <v>352</v>
      </c>
      <c r="AA2" s="239" t="s">
        <v>353</v>
      </c>
      <c r="AB2" s="334" t="s">
        <v>736</v>
      </c>
      <c r="AC2" s="473">
        <v>0.06</v>
      </c>
      <c r="AD2" s="473">
        <v>0.23</v>
      </c>
      <c r="AE2" s="572" t="s">
        <v>954</v>
      </c>
      <c r="AF2" t="s">
        <v>969</v>
      </c>
      <c r="AG2" s="580" t="s">
        <v>386</v>
      </c>
      <c r="AH2" s="8" t="s">
        <v>990</v>
      </c>
      <c r="AI2" s="8" t="s">
        <v>1002</v>
      </c>
    </row>
    <row r="3" spans="1:35" ht="57" thickBot="1">
      <c r="A3" s="237" t="s">
        <v>5</v>
      </c>
      <c r="B3" s="334" t="s">
        <v>736</v>
      </c>
      <c r="C3" s="256" t="s">
        <v>663</v>
      </c>
      <c r="D3" s="258" t="s">
        <v>650</v>
      </c>
      <c r="E3" s="4" t="s">
        <v>317</v>
      </c>
      <c r="F3" s="28" t="s">
        <v>311</v>
      </c>
      <c r="G3" s="28">
        <v>73</v>
      </c>
      <c r="H3" s="4" t="s">
        <v>648</v>
      </c>
      <c r="I3" s="22" t="s">
        <v>657</v>
      </c>
      <c r="J3" s="27" t="s">
        <v>367</v>
      </c>
      <c r="K3" s="1" t="s">
        <v>328</v>
      </c>
      <c r="L3" s="5" t="s">
        <v>333</v>
      </c>
      <c r="M3" s="1" t="s">
        <v>340</v>
      </c>
      <c r="N3" s="165" t="s">
        <v>616</v>
      </c>
      <c r="O3" s="166" t="s">
        <v>623</v>
      </c>
      <c r="P3" s="1"/>
      <c r="Q3" s="5" t="s">
        <v>344</v>
      </c>
      <c r="R3" s="202">
        <f>CP_HCC</f>
        <v>985.61199999999997</v>
      </c>
      <c r="S3" s="206">
        <v>0.5</v>
      </c>
      <c r="T3" s="206">
        <v>0.4</v>
      </c>
      <c r="U3" s="209" t="s">
        <v>385</v>
      </c>
      <c r="W3" s="5" t="s">
        <v>348</v>
      </c>
      <c r="AA3" s="5" t="s">
        <v>354</v>
      </c>
      <c r="AB3" s="335" t="s">
        <v>738</v>
      </c>
      <c r="AC3" s="473">
        <v>0.04</v>
      </c>
      <c r="AD3" s="473">
        <v>0.16</v>
      </c>
      <c r="AE3" s="572" t="s">
        <v>955</v>
      </c>
      <c r="AF3" t="s">
        <v>970</v>
      </c>
      <c r="AG3" s="580" t="s">
        <v>385</v>
      </c>
      <c r="AH3" s="8" t="s">
        <v>989</v>
      </c>
    </row>
    <row r="4" spans="1:35" ht="111" thickBot="1">
      <c r="A4" s="198" t="s">
        <v>6</v>
      </c>
      <c r="B4" s="334" t="s">
        <v>736</v>
      </c>
      <c r="C4" s="254" t="s">
        <v>364</v>
      </c>
      <c r="D4" s="257" t="s">
        <v>649</v>
      </c>
      <c r="F4" s="28" t="s">
        <v>312</v>
      </c>
      <c r="G4" s="28">
        <v>95</v>
      </c>
      <c r="H4" s="4" t="s">
        <v>364</v>
      </c>
      <c r="I4" s="22" t="s">
        <v>658</v>
      </c>
      <c r="J4" s="27" t="s">
        <v>372</v>
      </c>
      <c r="K4" s="199" t="s">
        <v>323</v>
      </c>
      <c r="L4" s="200" t="s">
        <v>336</v>
      </c>
      <c r="M4" s="199" t="s">
        <v>340</v>
      </c>
      <c r="N4" s="203" t="s">
        <v>617</v>
      </c>
      <c r="O4" s="204" t="s">
        <v>623</v>
      </c>
      <c r="P4" s="199"/>
      <c r="Q4" s="200" t="s">
        <v>345</v>
      </c>
      <c r="R4" s="201">
        <f>CP_HCC</f>
        <v>985.61199999999997</v>
      </c>
      <c r="S4" s="205">
        <v>1</v>
      </c>
      <c r="T4" s="205">
        <v>0.35</v>
      </c>
      <c r="U4" s="210" t="s">
        <v>386</v>
      </c>
      <c r="W4" s="200" t="s">
        <v>349</v>
      </c>
      <c r="AA4" s="200" t="s">
        <v>355</v>
      </c>
      <c r="AB4" s="335" t="s">
        <v>682</v>
      </c>
      <c r="AC4" s="473">
        <v>0.05</v>
      </c>
      <c r="AD4" s="473">
        <v>0.22</v>
      </c>
      <c r="AE4" s="572" t="s">
        <v>956</v>
      </c>
      <c r="AF4" s="575" t="s">
        <v>971</v>
      </c>
    </row>
    <row r="5" spans="1:35" ht="158.25" thickBot="1">
      <c r="A5" s="237" t="s">
        <v>7</v>
      </c>
      <c r="B5" s="334" t="s">
        <v>736</v>
      </c>
      <c r="C5" s="237"/>
      <c r="D5" s="259" t="s">
        <v>651</v>
      </c>
      <c r="F5" s="28" t="s">
        <v>313</v>
      </c>
      <c r="G5" s="28">
        <v>117</v>
      </c>
      <c r="I5" s="22" t="s">
        <v>671</v>
      </c>
      <c r="J5" s="27" t="s">
        <v>371</v>
      </c>
      <c r="K5" s="1" t="s">
        <v>329</v>
      </c>
      <c r="L5" s="5" t="s">
        <v>331</v>
      </c>
      <c r="M5" s="1" t="s">
        <v>340</v>
      </c>
      <c r="N5" s="165" t="s">
        <v>618</v>
      </c>
      <c r="O5" s="166" t="s">
        <v>624</v>
      </c>
      <c r="P5" s="1"/>
      <c r="Q5" s="5" t="s">
        <v>670</v>
      </c>
      <c r="R5" s="202" t="e">
        <f>VLOOKUP(município,Tabelas!$A$2:$A$309,14,FALSE)</f>
        <v>#REF!</v>
      </c>
      <c r="S5" s="206">
        <v>0.4</v>
      </c>
      <c r="T5" s="206">
        <v>0.3</v>
      </c>
      <c r="U5" s="209" t="s">
        <v>387</v>
      </c>
      <c r="W5" s="5" t="s">
        <v>350</v>
      </c>
      <c r="AA5" s="215" t="s">
        <v>356</v>
      </c>
    </row>
    <row r="6" spans="1:35" ht="63.75" thickBot="1">
      <c r="A6" s="197" t="s">
        <v>8</v>
      </c>
      <c r="B6" s="334" t="s">
        <v>736</v>
      </c>
      <c r="C6" s="197"/>
      <c r="D6" s="197"/>
      <c r="F6" s="28" t="s">
        <v>314</v>
      </c>
      <c r="G6" s="28">
        <v>129</v>
      </c>
      <c r="J6" s="27" t="s">
        <v>370</v>
      </c>
      <c r="K6" s="199" t="s">
        <v>324</v>
      </c>
      <c r="L6" s="200" t="s">
        <v>334</v>
      </c>
      <c r="M6" s="199" t="s">
        <v>338</v>
      </c>
      <c r="N6" s="203" t="s">
        <v>619</v>
      </c>
      <c r="O6" s="204" t="s">
        <v>624</v>
      </c>
      <c r="P6" s="199"/>
      <c r="Q6" s="200" t="s">
        <v>362</v>
      </c>
      <c r="R6" s="201" t="e">
        <f>R5</f>
        <v>#REF!</v>
      </c>
      <c r="S6" s="205">
        <v>0.45</v>
      </c>
      <c r="T6" s="205">
        <v>0.35</v>
      </c>
      <c r="U6" s="210" t="s">
        <v>388</v>
      </c>
      <c r="W6" s="208" t="s">
        <v>351</v>
      </c>
    </row>
    <row r="7" spans="1:35" ht="63">
      <c r="A7" s="237" t="s">
        <v>9</v>
      </c>
      <c r="B7" s="334" t="s">
        <v>736</v>
      </c>
      <c r="C7" s="237"/>
      <c r="D7" s="237"/>
      <c r="F7" s="28" t="s">
        <v>315</v>
      </c>
      <c r="G7" s="28">
        <v>150</v>
      </c>
      <c r="J7" s="27"/>
      <c r="K7" s="1" t="s">
        <v>325</v>
      </c>
      <c r="L7" s="5" t="s">
        <v>335</v>
      </c>
      <c r="M7" s="1" t="s">
        <v>339</v>
      </c>
      <c r="N7" s="165" t="s">
        <v>620</v>
      </c>
      <c r="O7" s="166" t="s">
        <v>624</v>
      </c>
      <c r="P7" s="1"/>
      <c r="Q7" s="1" t="s">
        <v>361</v>
      </c>
      <c r="R7" s="202" t="e">
        <f>#REF!</f>
        <v>#REF!</v>
      </c>
      <c r="S7" s="207">
        <v>0.5</v>
      </c>
      <c r="T7" s="207">
        <v>0.35</v>
      </c>
      <c r="U7" s="209"/>
    </row>
    <row r="8" spans="1:35" ht="68.25" thickBot="1">
      <c r="A8" s="198"/>
      <c r="B8" s="334" t="s">
        <v>736</v>
      </c>
      <c r="C8" s="402"/>
      <c r="D8" s="198"/>
      <c r="F8" s="28" t="s">
        <v>733</v>
      </c>
      <c r="G8" s="28">
        <v>57</v>
      </c>
      <c r="J8" s="27"/>
      <c r="K8" s="249" t="s">
        <v>326</v>
      </c>
      <c r="L8" s="250" t="s">
        <v>337</v>
      </c>
      <c r="M8" s="249" t="s">
        <v>342</v>
      </c>
      <c r="N8" s="251" t="s">
        <v>622</v>
      </c>
      <c r="O8" s="252" t="s">
        <v>624</v>
      </c>
      <c r="P8" s="249"/>
      <c r="Q8" s="208" t="s">
        <v>346</v>
      </c>
      <c r="R8" s="211">
        <v>100</v>
      </c>
      <c r="S8" s="212">
        <v>0</v>
      </c>
      <c r="T8" s="212">
        <v>0</v>
      </c>
      <c r="U8" s="213"/>
    </row>
    <row r="9" spans="1:35" ht="15.75">
      <c r="A9" s="237" t="s">
        <v>10</v>
      </c>
      <c r="B9" s="334" t="s">
        <v>736</v>
      </c>
      <c r="C9" s="237"/>
      <c r="D9" s="237"/>
      <c r="Q9" s="6"/>
      <c r="R9" s="7"/>
      <c r="S9" s="7"/>
      <c r="T9" s="7"/>
      <c r="V9" s="402"/>
    </row>
    <row r="10" spans="1:35" ht="45">
      <c r="A10" s="197" t="s">
        <v>11</v>
      </c>
      <c r="B10" s="334" t="s">
        <v>736</v>
      </c>
      <c r="C10" s="197"/>
      <c r="D10" s="197"/>
      <c r="Q10" s="10" t="s">
        <v>358</v>
      </c>
      <c r="R10" s="9"/>
      <c r="S10" s="7"/>
      <c r="T10" s="7"/>
    </row>
    <row r="11" spans="1:35" ht="56.25">
      <c r="A11" s="237" t="s">
        <v>12</v>
      </c>
      <c r="B11" s="334" t="s">
        <v>736</v>
      </c>
      <c r="C11" s="237"/>
      <c r="D11" s="237"/>
      <c r="Q11" s="11" t="s">
        <v>357</v>
      </c>
      <c r="R11" s="9"/>
      <c r="T11" s="7"/>
    </row>
    <row r="12" spans="1:35" ht="33.75">
      <c r="A12" s="197" t="s">
        <v>13</v>
      </c>
      <c r="B12" s="334" t="s">
        <v>736</v>
      </c>
      <c r="C12" s="197"/>
      <c r="D12" s="197"/>
      <c r="Q12" s="12" t="s">
        <v>359</v>
      </c>
      <c r="R12" s="7"/>
      <c r="T12" s="7"/>
    </row>
    <row r="13" spans="1:35" ht="15.75">
      <c r="A13" s="237" t="s">
        <v>14</v>
      </c>
      <c r="B13" s="334" t="s">
        <v>736</v>
      </c>
      <c r="C13" s="237"/>
      <c r="D13" s="237"/>
    </row>
    <row r="14" spans="1:35" ht="15.75">
      <c r="A14" s="198" t="s">
        <v>15</v>
      </c>
      <c r="B14" s="334" t="s">
        <v>736</v>
      </c>
      <c r="C14" s="198"/>
      <c r="D14" s="198"/>
    </row>
    <row r="15" spans="1:35" ht="15.75">
      <c r="A15" s="237" t="s">
        <v>1</v>
      </c>
      <c r="B15" s="334" t="s">
        <v>736</v>
      </c>
      <c r="C15" s="237"/>
      <c r="D15" s="237"/>
    </row>
    <row r="16" spans="1:35" ht="15.75">
      <c r="A16" s="198" t="s">
        <v>16</v>
      </c>
      <c r="B16" s="334" t="s">
        <v>736</v>
      </c>
      <c r="C16" s="198"/>
      <c r="D16" s="198"/>
    </row>
    <row r="17" spans="1:4" ht="15.75">
      <c r="A17" s="237" t="s">
        <v>17</v>
      </c>
      <c r="B17" s="334" t="s">
        <v>736</v>
      </c>
      <c r="C17" s="237"/>
      <c r="D17" s="237"/>
    </row>
    <row r="18" spans="1:4" ht="15.75">
      <c r="A18" s="197" t="s">
        <v>18</v>
      </c>
      <c r="B18" s="334" t="s">
        <v>736</v>
      </c>
      <c r="C18" s="197"/>
      <c r="D18" s="197"/>
    </row>
    <row r="19" spans="1:4" ht="15.75">
      <c r="A19" s="238" t="s">
        <v>19</v>
      </c>
      <c r="B19" s="334" t="s">
        <v>736</v>
      </c>
      <c r="C19" s="238"/>
      <c r="D19" s="238"/>
    </row>
    <row r="20" spans="1:4" ht="15.75">
      <c r="A20" s="198" t="s">
        <v>20</v>
      </c>
      <c r="B20" s="334" t="s">
        <v>736</v>
      </c>
      <c r="C20" s="198"/>
      <c r="D20" s="198"/>
    </row>
    <row r="21" spans="1:4" ht="15.75">
      <c r="A21" s="238" t="s">
        <v>21</v>
      </c>
      <c r="B21" s="334" t="s">
        <v>736</v>
      </c>
      <c r="C21" s="238"/>
      <c r="D21" s="238"/>
    </row>
    <row r="22" spans="1:4" ht="15.75">
      <c r="A22" s="197" t="s">
        <v>22</v>
      </c>
      <c r="B22" s="334" t="s">
        <v>736</v>
      </c>
      <c r="C22" s="197"/>
      <c r="D22" s="197"/>
    </row>
    <row r="23" spans="1:4" ht="15.75">
      <c r="A23" s="237" t="s">
        <v>23</v>
      </c>
      <c r="B23" s="334" t="s">
        <v>736</v>
      </c>
      <c r="C23" s="237"/>
      <c r="D23" s="237"/>
    </row>
    <row r="24" spans="1:4" ht="15.75">
      <c r="A24" s="198" t="s">
        <v>24</v>
      </c>
      <c r="B24" s="334" t="s">
        <v>736</v>
      </c>
      <c r="C24" s="198"/>
      <c r="D24" s="198"/>
    </row>
    <row r="25" spans="1:4" ht="15.75">
      <c r="A25" s="237" t="s">
        <v>25</v>
      </c>
      <c r="B25" s="334" t="s">
        <v>736</v>
      </c>
      <c r="C25" s="237"/>
      <c r="D25" s="237"/>
    </row>
    <row r="26" spans="1:4" ht="15.75">
      <c r="A26" s="198" t="s">
        <v>26</v>
      </c>
      <c r="B26" s="334" t="s">
        <v>736</v>
      </c>
      <c r="C26" s="198"/>
      <c r="D26" s="198"/>
    </row>
    <row r="27" spans="1:4" ht="15.75">
      <c r="A27" s="237" t="s">
        <v>27</v>
      </c>
      <c r="B27" s="334" t="s">
        <v>736</v>
      </c>
      <c r="C27" s="237"/>
      <c r="D27" s="237"/>
    </row>
    <row r="28" spans="1:4" ht="15.75">
      <c r="A28" s="197" t="s">
        <v>28</v>
      </c>
      <c r="B28" s="334" t="s">
        <v>736</v>
      </c>
      <c r="C28" s="197"/>
      <c r="D28" s="197"/>
    </row>
    <row r="29" spans="1:4" ht="15.75">
      <c r="A29" s="237" t="s">
        <v>29</v>
      </c>
      <c r="B29" s="334" t="s">
        <v>736</v>
      </c>
      <c r="C29" s="237"/>
      <c r="D29" s="237"/>
    </row>
    <row r="30" spans="1:4" ht="31.5">
      <c r="A30" s="198" t="s">
        <v>30</v>
      </c>
      <c r="B30" s="335" t="s">
        <v>738</v>
      </c>
      <c r="C30" s="198"/>
      <c r="D30" s="198"/>
    </row>
    <row r="31" spans="1:4" ht="15.75">
      <c r="A31" s="238" t="s">
        <v>31</v>
      </c>
      <c r="B31" s="334" t="s">
        <v>736</v>
      </c>
      <c r="C31" s="238"/>
      <c r="D31" s="238"/>
    </row>
    <row r="32" spans="1:4" ht="15.75">
      <c r="A32" s="198" t="s">
        <v>32</v>
      </c>
      <c r="B32" s="334" t="s">
        <v>736</v>
      </c>
      <c r="C32" s="198"/>
      <c r="D32" s="198"/>
    </row>
    <row r="33" spans="1:4" ht="15.75">
      <c r="A33" s="237" t="s">
        <v>33</v>
      </c>
      <c r="B33" s="334" t="s">
        <v>736</v>
      </c>
      <c r="C33" s="237"/>
      <c r="D33" s="237"/>
    </row>
    <row r="34" spans="1:4" ht="15.75">
      <c r="A34" s="197" t="s">
        <v>34</v>
      </c>
      <c r="B34" s="334" t="s">
        <v>736</v>
      </c>
      <c r="C34" s="197"/>
      <c r="D34" s="197"/>
    </row>
    <row r="35" spans="1:4" ht="15.75">
      <c r="A35" s="238" t="s">
        <v>35</v>
      </c>
      <c r="B35" s="334" t="s">
        <v>736</v>
      </c>
      <c r="C35" s="238"/>
      <c r="D35" s="238"/>
    </row>
    <row r="36" spans="1:4" ht="15.75">
      <c r="A36" s="197" t="s">
        <v>36</v>
      </c>
      <c r="B36" s="334" t="s">
        <v>736</v>
      </c>
      <c r="C36" s="197"/>
      <c r="D36" s="197"/>
    </row>
    <row r="37" spans="1:4" ht="15.75">
      <c r="A37" s="238" t="s">
        <v>37</v>
      </c>
      <c r="B37" s="334" t="s">
        <v>736</v>
      </c>
      <c r="C37" s="238"/>
      <c r="D37" s="238"/>
    </row>
    <row r="38" spans="1:4" ht="15.75">
      <c r="A38" s="197" t="s">
        <v>38</v>
      </c>
      <c r="B38" s="334" t="s">
        <v>736</v>
      </c>
      <c r="C38" s="197"/>
      <c r="D38" s="197"/>
    </row>
    <row r="39" spans="1:4" ht="15.75">
      <c r="A39" s="238" t="s">
        <v>39</v>
      </c>
      <c r="B39" s="334" t="s">
        <v>736</v>
      </c>
      <c r="C39" s="238"/>
      <c r="D39" s="238"/>
    </row>
    <row r="40" spans="1:4" ht="15.75">
      <c r="A40" s="198" t="s">
        <v>40</v>
      </c>
      <c r="B40" s="334" t="s">
        <v>736</v>
      </c>
      <c r="C40" s="198"/>
      <c r="D40" s="198"/>
    </row>
    <row r="41" spans="1:4" ht="15.75">
      <c r="A41" s="237" t="s">
        <v>41</v>
      </c>
      <c r="B41" s="334" t="s">
        <v>736</v>
      </c>
      <c r="C41" s="237"/>
      <c r="D41" s="237"/>
    </row>
    <row r="42" spans="1:4" ht="15.75">
      <c r="A42" s="197" t="s">
        <v>42</v>
      </c>
      <c r="B42" s="334" t="s">
        <v>736</v>
      </c>
      <c r="C42" s="197"/>
      <c r="D42" s="197"/>
    </row>
    <row r="43" spans="1:4" ht="15.75">
      <c r="A43" s="237" t="s">
        <v>43</v>
      </c>
      <c r="B43" s="334" t="s">
        <v>736</v>
      </c>
      <c r="C43" s="237"/>
      <c r="D43" s="237"/>
    </row>
    <row r="44" spans="1:4" ht="15.75">
      <c r="A44" s="197" t="s">
        <v>44</v>
      </c>
      <c r="B44" s="334" t="s">
        <v>736</v>
      </c>
      <c r="C44" s="197"/>
      <c r="D44" s="197"/>
    </row>
    <row r="45" spans="1:4" ht="15.75">
      <c r="A45" s="238" t="s">
        <v>45</v>
      </c>
      <c r="B45" s="334" t="s">
        <v>736</v>
      </c>
      <c r="C45" s="238"/>
      <c r="D45" s="238"/>
    </row>
    <row r="46" spans="1:4" ht="15.75">
      <c r="A46" s="198" t="s">
        <v>46</v>
      </c>
      <c r="B46" s="334" t="s">
        <v>736</v>
      </c>
      <c r="C46" s="198"/>
      <c r="D46" s="198"/>
    </row>
    <row r="47" spans="1:4" ht="15.75">
      <c r="A47" s="237" t="s">
        <v>47</v>
      </c>
      <c r="B47" s="334" t="s">
        <v>736</v>
      </c>
      <c r="C47" s="237"/>
      <c r="D47" s="237"/>
    </row>
    <row r="48" spans="1:4" ht="15.75">
      <c r="A48" s="198" t="s">
        <v>48</v>
      </c>
      <c r="B48" s="334" t="s">
        <v>736</v>
      </c>
      <c r="C48" s="198"/>
      <c r="D48" s="198"/>
    </row>
    <row r="49" spans="1:4" ht="15.75">
      <c r="A49" s="238" t="s">
        <v>49</v>
      </c>
      <c r="B49" s="334" t="s">
        <v>736</v>
      </c>
      <c r="C49" s="238"/>
      <c r="D49" s="238"/>
    </row>
    <row r="50" spans="1:4" ht="15.75">
      <c r="A50" s="198" t="s">
        <v>50</v>
      </c>
      <c r="B50" s="334" t="s">
        <v>736</v>
      </c>
      <c r="C50" s="198"/>
      <c r="D50" s="198"/>
    </row>
    <row r="51" spans="1:4" ht="15.75">
      <c r="A51" s="237" t="s">
        <v>51</v>
      </c>
      <c r="B51" s="334" t="s">
        <v>736</v>
      </c>
      <c r="C51" s="237"/>
      <c r="D51" s="237"/>
    </row>
    <row r="52" spans="1:4" ht="15.75">
      <c r="A52" s="197" t="s">
        <v>52</v>
      </c>
      <c r="B52" s="334" t="s">
        <v>736</v>
      </c>
      <c r="C52" s="197"/>
      <c r="D52" s="197"/>
    </row>
    <row r="53" spans="1:4" ht="15.75">
      <c r="A53" s="238" t="s">
        <v>53</v>
      </c>
      <c r="B53" s="334" t="s">
        <v>736</v>
      </c>
      <c r="C53" s="238"/>
      <c r="D53" s="238"/>
    </row>
    <row r="54" spans="1:4" ht="15.75">
      <c r="A54" s="198" t="s">
        <v>54</v>
      </c>
      <c r="B54" s="334" t="s">
        <v>736</v>
      </c>
      <c r="C54" s="198"/>
      <c r="D54" s="198"/>
    </row>
    <row r="55" spans="1:4" ht="31.5">
      <c r="A55" s="237" t="s">
        <v>55</v>
      </c>
      <c r="B55" s="334" t="s">
        <v>736</v>
      </c>
      <c r="C55" s="237"/>
      <c r="D55" s="237"/>
    </row>
    <row r="56" spans="1:4" ht="15.75">
      <c r="A56" s="197" t="s">
        <v>56</v>
      </c>
      <c r="B56" s="334" t="s">
        <v>736</v>
      </c>
      <c r="C56" s="197"/>
      <c r="D56" s="197"/>
    </row>
    <row r="57" spans="1:4" ht="15.75">
      <c r="A57" s="237" t="s">
        <v>57</v>
      </c>
      <c r="B57" s="334" t="s">
        <v>736</v>
      </c>
      <c r="C57" s="237"/>
      <c r="D57" s="237"/>
    </row>
    <row r="58" spans="1:4" ht="15.75">
      <c r="A58" s="197" t="s">
        <v>58</v>
      </c>
      <c r="B58" s="335" t="s">
        <v>738</v>
      </c>
      <c r="C58" s="197"/>
      <c r="D58" s="197"/>
    </row>
    <row r="59" spans="1:4" ht="15.75">
      <c r="A59" s="238" t="s">
        <v>59</v>
      </c>
      <c r="B59" s="335" t="s">
        <v>682</v>
      </c>
      <c r="C59" s="238"/>
      <c r="D59" s="238"/>
    </row>
    <row r="60" spans="1:4" ht="15.75">
      <c r="A60" s="198" t="s">
        <v>60</v>
      </c>
      <c r="B60" s="335" t="s">
        <v>682</v>
      </c>
      <c r="C60" s="198"/>
      <c r="D60" s="198"/>
    </row>
    <row r="61" spans="1:4" ht="15.75">
      <c r="A61" s="238" t="s">
        <v>61</v>
      </c>
      <c r="B61" s="334" t="s">
        <v>736</v>
      </c>
      <c r="C61" s="238"/>
      <c r="D61" s="238"/>
    </row>
    <row r="62" spans="1:4" ht="15.75">
      <c r="A62" s="197" t="s">
        <v>62</v>
      </c>
      <c r="B62" s="334" t="s">
        <v>736</v>
      </c>
      <c r="C62" s="197"/>
      <c r="D62" s="197"/>
    </row>
    <row r="63" spans="1:4" ht="15.75">
      <c r="A63" s="238" t="s">
        <v>63</v>
      </c>
      <c r="B63" s="334" t="s">
        <v>736</v>
      </c>
      <c r="C63" s="238"/>
      <c r="D63" s="238"/>
    </row>
    <row r="64" spans="1:4" ht="31.5">
      <c r="A64" s="198" t="s">
        <v>64</v>
      </c>
      <c r="B64" s="334" t="s">
        <v>736</v>
      </c>
      <c r="C64" s="198"/>
      <c r="D64" s="198"/>
    </row>
    <row r="65" spans="1:4" ht="15.75">
      <c r="A65" s="237" t="s">
        <v>65</v>
      </c>
      <c r="B65" s="334" t="s">
        <v>736</v>
      </c>
      <c r="C65" s="237"/>
      <c r="D65" s="237"/>
    </row>
    <row r="66" spans="1:4" ht="15.75">
      <c r="A66" s="198" t="s">
        <v>66</v>
      </c>
      <c r="B66" s="334" t="s">
        <v>736</v>
      </c>
      <c r="C66" s="198"/>
      <c r="D66" s="198"/>
    </row>
    <row r="67" spans="1:4" ht="15.75">
      <c r="A67" s="237" t="s">
        <v>67</v>
      </c>
      <c r="B67" s="334" t="s">
        <v>736</v>
      </c>
      <c r="C67" s="237"/>
      <c r="D67" s="237"/>
    </row>
    <row r="68" spans="1:4" ht="31.5">
      <c r="A68" s="197" t="s">
        <v>68</v>
      </c>
      <c r="B68" s="334" t="s">
        <v>736</v>
      </c>
      <c r="C68" s="197"/>
      <c r="D68" s="197"/>
    </row>
    <row r="69" spans="1:4" ht="15.75">
      <c r="A69" s="237" t="s">
        <v>69</v>
      </c>
      <c r="B69" s="334" t="s">
        <v>736</v>
      </c>
      <c r="C69" s="237"/>
      <c r="D69" s="237"/>
    </row>
    <row r="70" spans="1:4" ht="15.75">
      <c r="A70" s="198" t="s">
        <v>70</v>
      </c>
      <c r="B70" s="334" t="s">
        <v>736</v>
      </c>
      <c r="C70" s="198"/>
      <c r="D70" s="198"/>
    </row>
    <row r="71" spans="1:4" ht="15.75">
      <c r="A71" s="237" t="s">
        <v>71</v>
      </c>
      <c r="B71" s="334" t="s">
        <v>736</v>
      </c>
      <c r="C71" s="237"/>
      <c r="D71" s="237"/>
    </row>
    <row r="72" spans="1:4" ht="15.75">
      <c r="A72" s="198" t="s">
        <v>72</v>
      </c>
      <c r="B72" s="334" t="s">
        <v>736</v>
      </c>
      <c r="C72" s="198"/>
      <c r="D72" s="198"/>
    </row>
    <row r="73" spans="1:4" ht="15.75">
      <c r="A73" s="238" t="s">
        <v>73</v>
      </c>
      <c r="B73" s="334" t="s">
        <v>736</v>
      </c>
      <c r="C73" s="238"/>
      <c r="D73" s="238"/>
    </row>
    <row r="74" spans="1:4" ht="15.75">
      <c r="A74" s="197" t="s">
        <v>74</v>
      </c>
      <c r="B74" s="334" t="s">
        <v>736</v>
      </c>
      <c r="C74" s="197"/>
      <c r="D74" s="197"/>
    </row>
    <row r="75" spans="1:4" ht="15.75">
      <c r="A75" s="238" t="s">
        <v>75</v>
      </c>
      <c r="B75" s="334" t="s">
        <v>736</v>
      </c>
      <c r="C75" s="238"/>
      <c r="D75" s="238"/>
    </row>
    <row r="76" spans="1:4" ht="15.75">
      <c r="A76" s="197" t="s">
        <v>76</v>
      </c>
      <c r="B76" s="334" t="s">
        <v>736</v>
      </c>
      <c r="C76" s="197"/>
      <c r="D76" s="197"/>
    </row>
    <row r="77" spans="1:4" ht="15.75">
      <c r="A77" s="238" t="s">
        <v>77</v>
      </c>
      <c r="B77" s="334" t="s">
        <v>736</v>
      </c>
      <c r="C77" s="238"/>
      <c r="D77" s="238"/>
    </row>
    <row r="78" spans="1:4" ht="15.75">
      <c r="A78" s="198" t="s">
        <v>78</v>
      </c>
      <c r="B78" s="334" t="s">
        <v>736</v>
      </c>
      <c r="C78" s="198"/>
      <c r="D78" s="198"/>
    </row>
    <row r="79" spans="1:4" ht="15.75">
      <c r="A79" s="237" t="s">
        <v>79</v>
      </c>
      <c r="B79" s="334" t="s">
        <v>736</v>
      </c>
      <c r="C79" s="237"/>
      <c r="D79" s="237"/>
    </row>
    <row r="80" spans="1:4" ht="15.75">
      <c r="A80" s="198" t="s">
        <v>80</v>
      </c>
      <c r="B80" s="334" t="s">
        <v>736</v>
      </c>
      <c r="C80" s="198"/>
      <c r="D80" s="198"/>
    </row>
    <row r="81" spans="1:4" ht="15.75">
      <c r="A81" s="238" t="s">
        <v>81</v>
      </c>
      <c r="B81" s="334" t="s">
        <v>736</v>
      </c>
      <c r="C81" s="238"/>
      <c r="D81" s="238"/>
    </row>
    <row r="82" spans="1:4" ht="15.75">
      <c r="A82" s="197" t="s">
        <v>82</v>
      </c>
      <c r="B82" s="334" t="s">
        <v>736</v>
      </c>
      <c r="C82" s="197"/>
      <c r="D82" s="197"/>
    </row>
    <row r="83" spans="1:4" ht="15.75">
      <c r="A83" s="237" t="s">
        <v>83</v>
      </c>
      <c r="B83" s="334" t="s">
        <v>736</v>
      </c>
      <c r="C83" s="237"/>
      <c r="D83" s="237"/>
    </row>
    <row r="84" spans="1:4" ht="15.75">
      <c r="A84" s="197" t="s">
        <v>84</v>
      </c>
      <c r="B84" s="335" t="s">
        <v>738</v>
      </c>
      <c r="C84" s="197"/>
      <c r="D84" s="197"/>
    </row>
    <row r="85" spans="1:4" ht="15.75">
      <c r="A85" s="237" t="s">
        <v>85</v>
      </c>
      <c r="B85" s="334" t="s">
        <v>736</v>
      </c>
      <c r="C85" s="237"/>
      <c r="D85" s="237"/>
    </row>
    <row r="86" spans="1:4" ht="15.75">
      <c r="A86" s="197" t="s">
        <v>86</v>
      </c>
      <c r="B86" s="334" t="s">
        <v>736</v>
      </c>
      <c r="C86" s="197"/>
      <c r="D86" s="197"/>
    </row>
    <row r="87" spans="1:4" ht="15.75">
      <c r="A87" s="237" t="s">
        <v>87</v>
      </c>
      <c r="B87" s="334" t="s">
        <v>736</v>
      </c>
      <c r="C87" s="237"/>
      <c r="D87" s="237"/>
    </row>
    <row r="88" spans="1:4" ht="15.75">
      <c r="A88" s="198" t="s">
        <v>88</v>
      </c>
      <c r="B88" s="334" t="s">
        <v>736</v>
      </c>
      <c r="C88" s="198"/>
      <c r="D88" s="198"/>
    </row>
    <row r="89" spans="1:4" ht="15.75">
      <c r="A89" s="237" t="s">
        <v>89</v>
      </c>
      <c r="B89" s="334" t="s">
        <v>736</v>
      </c>
      <c r="C89" s="237"/>
      <c r="D89" s="237"/>
    </row>
    <row r="90" spans="1:4" ht="15.75">
      <c r="A90" s="198" t="s">
        <v>90</v>
      </c>
      <c r="B90" s="334" t="s">
        <v>736</v>
      </c>
      <c r="C90" s="198"/>
      <c r="D90" s="198"/>
    </row>
    <row r="91" spans="1:4" ht="15.75">
      <c r="A91" s="237" t="s">
        <v>91</v>
      </c>
      <c r="B91" s="334" t="s">
        <v>736</v>
      </c>
      <c r="C91" s="237"/>
      <c r="D91" s="237"/>
    </row>
    <row r="92" spans="1:4" ht="15.75">
      <c r="A92" s="198" t="s">
        <v>92</v>
      </c>
      <c r="B92" s="334" t="s">
        <v>736</v>
      </c>
      <c r="C92" s="198"/>
      <c r="D92" s="198"/>
    </row>
    <row r="93" spans="1:4" ht="15.75">
      <c r="A93" s="238" t="s">
        <v>93</v>
      </c>
      <c r="B93" s="334" t="s">
        <v>736</v>
      </c>
      <c r="C93" s="238"/>
      <c r="D93" s="238"/>
    </row>
    <row r="94" spans="1:4" ht="15.75">
      <c r="A94" s="198" t="s">
        <v>94</v>
      </c>
      <c r="B94" s="334" t="s">
        <v>736</v>
      </c>
      <c r="C94" s="198"/>
      <c r="D94" s="198"/>
    </row>
    <row r="95" spans="1:4" ht="15.75">
      <c r="A95" s="238" t="s">
        <v>95</v>
      </c>
      <c r="B95" s="334" t="s">
        <v>736</v>
      </c>
      <c r="C95" s="238"/>
      <c r="D95" s="238"/>
    </row>
    <row r="96" spans="1:4" ht="15.75">
      <c r="A96" s="198" t="s">
        <v>96</v>
      </c>
      <c r="B96" s="334" t="s">
        <v>736</v>
      </c>
      <c r="C96" s="198"/>
      <c r="D96" s="198"/>
    </row>
    <row r="97" spans="1:4" ht="15.75">
      <c r="A97" s="238" t="s">
        <v>97</v>
      </c>
      <c r="B97" s="334" t="s">
        <v>736</v>
      </c>
      <c r="C97" s="238"/>
      <c r="D97" s="238"/>
    </row>
    <row r="98" spans="1:4" ht="31.5">
      <c r="A98" s="197" t="s">
        <v>98</v>
      </c>
      <c r="B98" s="334" t="s">
        <v>736</v>
      </c>
      <c r="C98" s="197"/>
      <c r="D98" s="197"/>
    </row>
    <row r="99" spans="1:4" ht="31.5">
      <c r="A99" s="238" t="s">
        <v>99</v>
      </c>
      <c r="B99" s="334" t="s">
        <v>736</v>
      </c>
      <c r="C99" s="238"/>
      <c r="D99" s="238"/>
    </row>
    <row r="100" spans="1:4" ht="15.75">
      <c r="A100" s="198" t="s">
        <v>100</v>
      </c>
      <c r="B100" s="334" t="s">
        <v>736</v>
      </c>
      <c r="C100" s="198"/>
      <c r="D100" s="198"/>
    </row>
    <row r="101" spans="1:4" ht="31.5">
      <c r="A101" s="238" t="s">
        <v>101</v>
      </c>
      <c r="B101" s="334" t="s">
        <v>736</v>
      </c>
      <c r="C101" s="238"/>
      <c r="D101" s="238"/>
    </row>
    <row r="102" spans="1:4" ht="31.5">
      <c r="A102" s="198" t="s">
        <v>102</v>
      </c>
      <c r="B102" s="334" t="s">
        <v>736</v>
      </c>
      <c r="C102" s="198"/>
      <c r="D102" s="198"/>
    </row>
    <row r="103" spans="1:4" ht="31.5">
      <c r="A103" s="237" t="s">
        <v>103</v>
      </c>
      <c r="B103" s="334" t="s">
        <v>736</v>
      </c>
      <c r="C103" s="237"/>
      <c r="D103" s="237"/>
    </row>
    <row r="104" spans="1:4" ht="31.5">
      <c r="A104" s="197" t="s">
        <v>104</v>
      </c>
      <c r="B104" s="334" t="s">
        <v>736</v>
      </c>
      <c r="C104" s="197"/>
      <c r="D104" s="197"/>
    </row>
    <row r="105" spans="1:4" ht="15.75">
      <c r="A105" s="238" t="s">
        <v>105</v>
      </c>
      <c r="B105" s="334" t="s">
        <v>736</v>
      </c>
      <c r="C105" s="238"/>
      <c r="D105" s="238"/>
    </row>
    <row r="106" spans="1:4" ht="15.75">
      <c r="A106" s="197" t="s">
        <v>106</v>
      </c>
      <c r="B106" s="335" t="s">
        <v>682</v>
      </c>
      <c r="C106" s="197"/>
      <c r="D106" s="197"/>
    </row>
    <row r="107" spans="1:4" ht="15.75">
      <c r="A107" s="238" t="s">
        <v>107</v>
      </c>
      <c r="B107" s="334" t="s">
        <v>736</v>
      </c>
      <c r="C107" s="238"/>
      <c r="D107" s="238"/>
    </row>
    <row r="108" spans="1:4" ht="15.75">
      <c r="A108" s="198" t="s">
        <v>108</v>
      </c>
      <c r="B108" s="334" t="s">
        <v>736</v>
      </c>
      <c r="C108" s="198"/>
      <c r="D108" s="198"/>
    </row>
    <row r="109" spans="1:4" ht="15.75">
      <c r="A109" s="238" t="s">
        <v>109</v>
      </c>
      <c r="B109" s="334" t="s">
        <v>736</v>
      </c>
      <c r="C109" s="238"/>
      <c r="D109" s="238"/>
    </row>
    <row r="110" spans="1:4" ht="15.75">
      <c r="A110" s="197" t="s">
        <v>110</v>
      </c>
      <c r="B110" s="334" t="s">
        <v>736</v>
      </c>
      <c r="C110" s="197"/>
      <c r="D110" s="197"/>
    </row>
    <row r="111" spans="1:4" ht="15.75">
      <c r="A111" s="238" t="s">
        <v>111</v>
      </c>
      <c r="B111" s="334" t="s">
        <v>736</v>
      </c>
      <c r="C111" s="238"/>
      <c r="D111" s="238"/>
    </row>
    <row r="112" spans="1:4" ht="15.75">
      <c r="A112" s="198" t="s">
        <v>112</v>
      </c>
      <c r="B112" s="334" t="s">
        <v>736</v>
      </c>
      <c r="C112" s="198"/>
      <c r="D112" s="198"/>
    </row>
    <row r="113" spans="1:4" ht="15.75">
      <c r="A113" s="238" t="s">
        <v>113</v>
      </c>
      <c r="B113" s="334" t="s">
        <v>736</v>
      </c>
      <c r="C113" s="238"/>
      <c r="D113" s="238"/>
    </row>
    <row r="114" spans="1:4" ht="15.75">
      <c r="A114" s="197" t="s">
        <v>114</v>
      </c>
      <c r="B114" s="334" t="s">
        <v>736</v>
      </c>
      <c r="C114" s="197"/>
      <c r="D114" s="197"/>
    </row>
    <row r="115" spans="1:4" ht="15.75">
      <c r="A115" s="237" t="s">
        <v>115</v>
      </c>
      <c r="B115" s="334" t="s">
        <v>736</v>
      </c>
      <c r="C115" s="237"/>
      <c r="D115" s="237"/>
    </row>
    <row r="116" spans="1:4" ht="15.75">
      <c r="A116" s="198" t="s">
        <v>116</v>
      </c>
      <c r="B116" s="335" t="s">
        <v>738</v>
      </c>
      <c r="C116" s="198"/>
      <c r="D116" s="198"/>
    </row>
    <row r="117" spans="1:4" ht="15.75">
      <c r="A117" s="238" t="s">
        <v>117</v>
      </c>
      <c r="B117" s="334" t="s">
        <v>736</v>
      </c>
      <c r="C117" s="238"/>
      <c r="D117" s="238"/>
    </row>
    <row r="118" spans="1:4" ht="15.75">
      <c r="A118" s="197" t="s">
        <v>118</v>
      </c>
      <c r="B118" s="334" t="s">
        <v>736</v>
      </c>
      <c r="C118" s="197"/>
      <c r="D118" s="197"/>
    </row>
    <row r="119" spans="1:4" ht="15.75">
      <c r="A119" s="238" t="s">
        <v>119</v>
      </c>
      <c r="B119" s="334" t="s">
        <v>736</v>
      </c>
      <c r="C119" s="238"/>
      <c r="D119" s="238"/>
    </row>
    <row r="120" spans="1:4" ht="15.75">
      <c r="A120" s="197" t="s">
        <v>120</v>
      </c>
      <c r="B120" s="335" t="s">
        <v>738</v>
      </c>
      <c r="C120" s="197"/>
      <c r="D120" s="197"/>
    </row>
    <row r="121" spans="1:4" ht="15.75">
      <c r="A121" s="237" t="s">
        <v>121</v>
      </c>
      <c r="B121" s="334" t="s">
        <v>736</v>
      </c>
      <c r="C121" s="237"/>
      <c r="D121" s="237"/>
    </row>
    <row r="122" spans="1:4" ht="15.75">
      <c r="A122" s="198" t="s">
        <v>122</v>
      </c>
      <c r="B122" s="335" t="s">
        <v>738</v>
      </c>
      <c r="C122" s="198"/>
      <c r="D122" s="198"/>
    </row>
    <row r="123" spans="1:4" ht="15.75">
      <c r="A123" s="237" t="s">
        <v>123</v>
      </c>
      <c r="B123" s="335" t="s">
        <v>738</v>
      </c>
      <c r="C123" s="237"/>
      <c r="D123" s="237"/>
    </row>
    <row r="124" spans="1:4" ht="15.75">
      <c r="A124" s="198" t="s">
        <v>124</v>
      </c>
      <c r="B124" s="334" t="s">
        <v>736</v>
      </c>
      <c r="C124" s="198"/>
      <c r="D124" s="198"/>
    </row>
    <row r="125" spans="1:4" ht="15.75">
      <c r="A125" s="238" t="s">
        <v>125</v>
      </c>
      <c r="B125" s="334" t="s">
        <v>736</v>
      </c>
      <c r="C125" s="238"/>
      <c r="D125" s="238"/>
    </row>
    <row r="126" spans="1:4" ht="15.75">
      <c r="A126" s="197" t="s">
        <v>126</v>
      </c>
      <c r="B126" s="334" t="s">
        <v>736</v>
      </c>
      <c r="C126" s="197"/>
      <c r="D126" s="197"/>
    </row>
    <row r="127" spans="1:4" ht="15.75">
      <c r="A127" s="238" t="s">
        <v>127</v>
      </c>
      <c r="B127" s="334" t="s">
        <v>736</v>
      </c>
      <c r="C127" s="238"/>
      <c r="D127" s="238"/>
    </row>
    <row r="128" spans="1:4" ht="15.75">
      <c r="A128" s="198" t="s">
        <v>128</v>
      </c>
      <c r="B128" s="334" t="s">
        <v>736</v>
      </c>
      <c r="C128" s="198"/>
      <c r="D128" s="198"/>
    </row>
    <row r="129" spans="1:4" ht="15.75">
      <c r="A129" s="238" t="s">
        <v>129</v>
      </c>
      <c r="B129" s="334" t="s">
        <v>736</v>
      </c>
      <c r="C129" s="238"/>
      <c r="D129" s="238"/>
    </row>
    <row r="130" spans="1:4" ht="15.75">
      <c r="A130" s="198" t="s">
        <v>130</v>
      </c>
      <c r="B130" s="334" t="s">
        <v>736</v>
      </c>
      <c r="C130" s="198"/>
      <c r="D130" s="198"/>
    </row>
    <row r="131" spans="1:4" ht="15.75">
      <c r="A131" s="237" t="s">
        <v>131</v>
      </c>
      <c r="B131" s="334" t="s">
        <v>736</v>
      </c>
      <c r="C131" s="237"/>
      <c r="D131" s="237"/>
    </row>
    <row r="132" spans="1:4" ht="15.75">
      <c r="A132" s="198" t="s">
        <v>132</v>
      </c>
      <c r="B132" s="334" t="s">
        <v>736</v>
      </c>
      <c r="C132" s="198"/>
      <c r="D132" s="198"/>
    </row>
    <row r="133" spans="1:4" ht="31.5">
      <c r="A133" s="237" t="s">
        <v>133</v>
      </c>
      <c r="B133" s="334" t="s">
        <v>736</v>
      </c>
      <c r="C133" s="237"/>
      <c r="D133" s="237"/>
    </row>
    <row r="134" spans="1:4" ht="15.75">
      <c r="A134" s="198" t="s">
        <v>134</v>
      </c>
      <c r="B134" s="335" t="s">
        <v>682</v>
      </c>
      <c r="C134" s="198"/>
      <c r="D134" s="198"/>
    </row>
    <row r="135" spans="1:4" ht="15.75">
      <c r="A135" s="238" t="s">
        <v>135</v>
      </c>
      <c r="B135" s="335" t="s">
        <v>738</v>
      </c>
      <c r="C135" s="238"/>
      <c r="D135" s="238"/>
    </row>
    <row r="136" spans="1:4" ht="15.75">
      <c r="A136" s="197" t="s">
        <v>136</v>
      </c>
      <c r="B136" s="334" t="s">
        <v>736</v>
      </c>
      <c r="C136" s="197"/>
      <c r="D136" s="197"/>
    </row>
    <row r="137" spans="1:4" ht="15.75">
      <c r="A137" s="237" t="s">
        <v>137</v>
      </c>
      <c r="B137" s="334" t="s">
        <v>736</v>
      </c>
      <c r="C137" s="237"/>
      <c r="D137" s="237"/>
    </row>
    <row r="138" spans="1:4" ht="15.75">
      <c r="A138" s="198" t="s">
        <v>138</v>
      </c>
      <c r="B138" s="334" t="s">
        <v>736</v>
      </c>
      <c r="C138" s="198"/>
      <c r="D138" s="198"/>
    </row>
    <row r="139" spans="1:4" ht="15.75">
      <c r="A139" s="237" t="s">
        <v>139</v>
      </c>
      <c r="B139" s="334" t="s">
        <v>736</v>
      </c>
      <c r="C139" s="237"/>
      <c r="D139" s="237"/>
    </row>
    <row r="140" spans="1:4" ht="31.5">
      <c r="A140" s="198" t="s">
        <v>140</v>
      </c>
      <c r="B140" s="334" t="s">
        <v>736</v>
      </c>
      <c r="C140" s="198"/>
      <c r="D140" s="198"/>
    </row>
    <row r="141" spans="1:4" ht="15.75">
      <c r="A141" s="237" t="s">
        <v>141</v>
      </c>
      <c r="B141" s="334" t="s">
        <v>736</v>
      </c>
      <c r="C141" s="237"/>
      <c r="D141" s="237"/>
    </row>
    <row r="142" spans="1:4" ht="15.75">
      <c r="A142" s="197" t="s">
        <v>142</v>
      </c>
      <c r="B142" s="334" t="s">
        <v>736</v>
      </c>
      <c r="C142" s="197"/>
      <c r="D142" s="197"/>
    </row>
    <row r="143" spans="1:4" ht="15.75">
      <c r="A143" s="238" t="s">
        <v>143</v>
      </c>
      <c r="B143" s="334" t="s">
        <v>736</v>
      </c>
      <c r="C143" s="238"/>
      <c r="D143" s="238"/>
    </row>
    <row r="144" spans="1:4" ht="15.75">
      <c r="A144" s="197" t="s">
        <v>144</v>
      </c>
      <c r="B144" s="334" t="s">
        <v>736</v>
      </c>
      <c r="C144" s="197"/>
      <c r="D144" s="197"/>
    </row>
    <row r="145" spans="1:4" ht="15.75">
      <c r="A145" s="238" t="s">
        <v>145</v>
      </c>
      <c r="B145" s="334" t="s">
        <v>736</v>
      </c>
      <c r="C145" s="238"/>
      <c r="D145" s="238"/>
    </row>
    <row r="146" spans="1:4" ht="15.75">
      <c r="A146" s="198" t="s">
        <v>146</v>
      </c>
      <c r="B146" s="334" t="s">
        <v>736</v>
      </c>
      <c r="C146" s="198"/>
      <c r="D146" s="198"/>
    </row>
    <row r="147" spans="1:4" ht="15.75">
      <c r="A147" s="237" t="s">
        <v>147</v>
      </c>
      <c r="B147" s="334" t="s">
        <v>736</v>
      </c>
      <c r="C147" s="237"/>
      <c r="D147" s="237"/>
    </row>
    <row r="148" spans="1:4" ht="15.75">
      <c r="A148" s="197" t="s">
        <v>148</v>
      </c>
      <c r="B148" s="334" t="s">
        <v>736</v>
      </c>
      <c r="C148" s="197"/>
      <c r="D148" s="197"/>
    </row>
    <row r="149" spans="1:4" ht="15.75">
      <c r="A149" s="237" t="s">
        <v>149</v>
      </c>
      <c r="B149" s="334" t="s">
        <v>736</v>
      </c>
      <c r="C149" s="237"/>
      <c r="D149" s="237"/>
    </row>
    <row r="150" spans="1:4" ht="15.75">
      <c r="A150" s="197" t="s">
        <v>150</v>
      </c>
      <c r="B150" s="334" t="s">
        <v>736</v>
      </c>
      <c r="C150" s="197"/>
      <c r="D150" s="197"/>
    </row>
    <row r="151" spans="1:4" ht="31.5">
      <c r="A151" s="237" t="s">
        <v>151</v>
      </c>
      <c r="B151" s="334" t="s">
        <v>736</v>
      </c>
      <c r="C151" s="237"/>
      <c r="D151" s="237"/>
    </row>
    <row r="152" spans="1:4" ht="15.75">
      <c r="A152" s="198" t="s">
        <v>152</v>
      </c>
      <c r="B152" s="334" t="s">
        <v>736</v>
      </c>
      <c r="C152" s="198"/>
      <c r="D152" s="198"/>
    </row>
    <row r="153" spans="1:4" ht="15.75">
      <c r="A153" s="237" t="s">
        <v>153</v>
      </c>
      <c r="B153" s="334" t="s">
        <v>736</v>
      </c>
      <c r="C153" s="237"/>
      <c r="D153" s="237"/>
    </row>
    <row r="154" spans="1:4" ht="31.5">
      <c r="A154" s="198" t="s">
        <v>154</v>
      </c>
      <c r="B154" s="334" t="s">
        <v>736</v>
      </c>
      <c r="C154" s="198"/>
      <c r="D154" s="198"/>
    </row>
    <row r="155" spans="1:4" ht="15.75">
      <c r="A155" s="237" t="s">
        <v>155</v>
      </c>
      <c r="B155" s="334" t="s">
        <v>736</v>
      </c>
      <c r="C155" s="237"/>
      <c r="D155" s="237"/>
    </row>
    <row r="156" spans="1:4" ht="15.75">
      <c r="A156" s="197" t="s">
        <v>156</v>
      </c>
      <c r="B156" s="334" t="s">
        <v>736</v>
      </c>
      <c r="C156" s="197"/>
      <c r="D156" s="197"/>
    </row>
    <row r="157" spans="1:4" ht="15.75">
      <c r="A157" s="237" t="s">
        <v>157</v>
      </c>
      <c r="B157" s="334" t="s">
        <v>736</v>
      </c>
      <c r="C157" s="237"/>
      <c r="D157" s="237"/>
    </row>
    <row r="158" spans="1:4" ht="15.75">
      <c r="A158" s="197" t="s">
        <v>158</v>
      </c>
      <c r="B158" s="334" t="s">
        <v>736</v>
      </c>
      <c r="C158" s="197"/>
      <c r="D158" s="197"/>
    </row>
    <row r="159" spans="1:4" ht="15.75">
      <c r="A159" s="237" t="s">
        <v>159</v>
      </c>
      <c r="B159" s="334" t="s">
        <v>736</v>
      </c>
      <c r="C159" s="237"/>
      <c r="D159" s="237"/>
    </row>
    <row r="160" spans="1:4" ht="15.75">
      <c r="A160" s="197" t="s">
        <v>160</v>
      </c>
      <c r="B160" s="334" t="s">
        <v>736</v>
      </c>
      <c r="C160" s="197"/>
      <c r="D160" s="197"/>
    </row>
    <row r="161" spans="1:4" ht="31.5">
      <c r="A161" s="238" t="s">
        <v>161</v>
      </c>
      <c r="B161" s="334" t="s">
        <v>736</v>
      </c>
      <c r="C161" s="238"/>
      <c r="D161" s="238"/>
    </row>
    <row r="162" spans="1:4" ht="31.5">
      <c r="A162" s="198" t="s">
        <v>162</v>
      </c>
      <c r="B162" s="334" t="s">
        <v>736</v>
      </c>
      <c r="C162" s="198"/>
      <c r="D162" s="198"/>
    </row>
    <row r="163" spans="1:4" ht="15.75">
      <c r="A163" s="238" t="s">
        <v>163</v>
      </c>
      <c r="B163" s="334" t="s">
        <v>736</v>
      </c>
      <c r="C163" s="238"/>
      <c r="D163" s="238"/>
    </row>
    <row r="164" spans="1:4" ht="15.75">
      <c r="A164" s="198" t="s">
        <v>164</v>
      </c>
      <c r="B164" s="334" t="s">
        <v>736</v>
      </c>
      <c r="C164" s="198"/>
      <c r="D164" s="198"/>
    </row>
    <row r="165" spans="1:4" ht="15.75">
      <c r="A165" s="238" t="s">
        <v>165</v>
      </c>
      <c r="B165" s="334" t="s">
        <v>736</v>
      </c>
      <c r="C165" s="238"/>
      <c r="D165" s="238"/>
    </row>
    <row r="166" spans="1:4" ht="15.75">
      <c r="A166" s="197" t="s">
        <v>166</v>
      </c>
      <c r="B166" s="334" t="s">
        <v>736</v>
      </c>
      <c r="C166" s="197"/>
      <c r="D166" s="197"/>
    </row>
    <row r="167" spans="1:4" ht="15.75">
      <c r="A167" s="238" t="s">
        <v>167</v>
      </c>
      <c r="B167" s="334" t="s">
        <v>736</v>
      </c>
      <c r="C167" s="238"/>
      <c r="D167" s="238"/>
    </row>
    <row r="168" spans="1:4" ht="15.75">
      <c r="A168" s="197" t="s">
        <v>168</v>
      </c>
      <c r="B168" s="334" t="s">
        <v>736</v>
      </c>
      <c r="C168" s="197"/>
      <c r="D168" s="197"/>
    </row>
    <row r="169" spans="1:4" ht="15.75">
      <c r="A169" s="237" t="s">
        <v>169</v>
      </c>
      <c r="B169" s="334" t="s">
        <v>736</v>
      </c>
      <c r="C169" s="237"/>
      <c r="D169" s="237"/>
    </row>
    <row r="170" spans="1:4" ht="15.75">
      <c r="A170" s="198" t="s">
        <v>170</v>
      </c>
      <c r="B170" s="334" t="s">
        <v>736</v>
      </c>
      <c r="C170" s="198"/>
      <c r="D170" s="198"/>
    </row>
    <row r="171" spans="1:4" ht="15.75">
      <c r="A171" s="238" t="s">
        <v>171</v>
      </c>
      <c r="B171" s="334" t="s">
        <v>736</v>
      </c>
      <c r="C171" s="238"/>
      <c r="D171" s="238"/>
    </row>
    <row r="172" spans="1:4" ht="15.75">
      <c r="A172" s="197" t="s">
        <v>172</v>
      </c>
      <c r="B172" s="334" t="s">
        <v>736</v>
      </c>
      <c r="C172" s="197"/>
      <c r="D172" s="197"/>
    </row>
    <row r="173" spans="1:4" ht="15.75">
      <c r="A173" s="237" t="s">
        <v>173</v>
      </c>
      <c r="B173" s="335" t="s">
        <v>738</v>
      </c>
      <c r="C173" s="237"/>
      <c r="D173" s="237"/>
    </row>
    <row r="174" spans="1:4" ht="15.75">
      <c r="A174" s="197" t="s">
        <v>174</v>
      </c>
      <c r="B174" s="334" t="s">
        <v>736</v>
      </c>
      <c r="C174" s="197"/>
      <c r="D174" s="197"/>
    </row>
    <row r="175" spans="1:4" ht="15.75">
      <c r="A175" s="237" t="s">
        <v>175</v>
      </c>
      <c r="B175" s="334" t="s">
        <v>736</v>
      </c>
      <c r="C175" s="237"/>
      <c r="D175" s="237"/>
    </row>
    <row r="176" spans="1:4" ht="15.75">
      <c r="A176" s="198" t="s">
        <v>176</v>
      </c>
      <c r="B176" s="334" t="s">
        <v>736</v>
      </c>
      <c r="C176" s="198"/>
      <c r="D176" s="198"/>
    </row>
    <row r="177" spans="1:4" ht="15.75">
      <c r="A177" s="238" t="s">
        <v>177</v>
      </c>
      <c r="B177" s="334" t="s">
        <v>736</v>
      </c>
      <c r="C177" s="238"/>
      <c r="D177" s="238"/>
    </row>
    <row r="178" spans="1:4" ht="15.75">
      <c r="A178" s="198" t="s">
        <v>3</v>
      </c>
      <c r="B178" s="334" t="s">
        <v>736</v>
      </c>
      <c r="C178" s="198"/>
      <c r="D178" s="198"/>
    </row>
    <row r="179" spans="1:4" ht="15.75">
      <c r="A179" s="238" t="s">
        <v>178</v>
      </c>
      <c r="B179" s="334" t="s">
        <v>736</v>
      </c>
      <c r="C179" s="238"/>
      <c r="D179" s="238"/>
    </row>
    <row r="180" spans="1:4" ht="31.5">
      <c r="A180" s="198" t="s">
        <v>179</v>
      </c>
      <c r="B180" s="334" t="s">
        <v>736</v>
      </c>
      <c r="C180" s="198"/>
      <c r="D180" s="198"/>
    </row>
    <row r="181" spans="1:4" ht="15.75">
      <c r="A181" s="237" t="s">
        <v>180</v>
      </c>
      <c r="B181" s="334" t="s">
        <v>736</v>
      </c>
      <c r="C181" s="237"/>
      <c r="D181" s="237"/>
    </row>
    <row r="182" spans="1:4" ht="15.75">
      <c r="A182" s="197" t="s">
        <v>181</v>
      </c>
      <c r="B182" s="334" t="s">
        <v>736</v>
      </c>
      <c r="C182" s="197"/>
      <c r="D182" s="197"/>
    </row>
    <row r="183" spans="1:4" ht="31.5">
      <c r="A183" s="237" t="s">
        <v>182</v>
      </c>
      <c r="B183" s="334" t="s">
        <v>736</v>
      </c>
      <c r="C183" s="237"/>
      <c r="D183" s="237"/>
    </row>
    <row r="184" spans="1:4" ht="15.75">
      <c r="A184" s="197" t="s">
        <v>183</v>
      </c>
      <c r="B184" s="334" t="s">
        <v>736</v>
      </c>
      <c r="C184" s="197"/>
      <c r="D184" s="197"/>
    </row>
    <row r="185" spans="1:4" ht="15.75">
      <c r="A185" s="237" t="s">
        <v>184</v>
      </c>
      <c r="B185" s="334" t="s">
        <v>736</v>
      </c>
      <c r="C185" s="237"/>
      <c r="D185" s="237"/>
    </row>
    <row r="186" spans="1:4" ht="15.75">
      <c r="A186" s="198" t="s">
        <v>185</v>
      </c>
      <c r="B186" s="334" t="s">
        <v>736</v>
      </c>
      <c r="C186" s="198"/>
      <c r="D186" s="198"/>
    </row>
    <row r="187" spans="1:4" ht="15.75">
      <c r="A187" s="237" t="s">
        <v>186</v>
      </c>
      <c r="B187" s="334" t="s">
        <v>736</v>
      </c>
      <c r="C187" s="237"/>
      <c r="D187" s="237"/>
    </row>
    <row r="188" spans="1:4" ht="15.75">
      <c r="A188" s="198" t="s">
        <v>187</v>
      </c>
      <c r="B188" s="334" t="s">
        <v>736</v>
      </c>
      <c r="C188" s="198"/>
      <c r="D188" s="198"/>
    </row>
    <row r="189" spans="1:4" ht="31.5">
      <c r="A189" s="238" t="s">
        <v>188</v>
      </c>
      <c r="B189" s="334" t="s">
        <v>736</v>
      </c>
      <c r="C189" s="238"/>
      <c r="D189" s="238"/>
    </row>
    <row r="190" spans="1:4" ht="15.75">
      <c r="A190" s="197" t="s">
        <v>189</v>
      </c>
      <c r="B190" s="334" t="s">
        <v>736</v>
      </c>
      <c r="C190" s="197"/>
      <c r="D190" s="197"/>
    </row>
    <row r="191" spans="1:4" ht="15.75">
      <c r="A191" s="237" t="s">
        <v>190</v>
      </c>
      <c r="B191" s="334" t="s">
        <v>736</v>
      </c>
      <c r="C191" s="237"/>
      <c r="D191" s="237"/>
    </row>
    <row r="192" spans="1:4" ht="15.75">
      <c r="A192" s="197" t="s">
        <v>191</v>
      </c>
      <c r="B192" s="334" t="s">
        <v>736</v>
      </c>
      <c r="C192" s="197"/>
      <c r="D192" s="197"/>
    </row>
    <row r="193" spans="1:4" ht="15.75">
      <c r="A193" s="237" t="s">
        <v>192</v>
      </c>
      <c r="B193" s="334" t="s">
        <v>736</v>
      </c>
      <c r="C193" s="237"/>
      <c r="D193" s="237"/>
    </row>
    <row r="194" spans="1:4" ht="15.75">
      <c r="A194" s="198" t="s">
        <v>193</v>
      </c>
      <c r="B194" s="334" t="s">
        <v>736</v>
      </c>
      <c r="C194" s="198"/>
      <c r="D194" s="198"/>
    </row>
    <row r="195" spans="1:4" ht="31.5">
      <c r="A195" s="238" t="s">
        <v>194</v>
      </c>
      <c r="B195" s="334" t="s">
        <v>736</v>
      </c>
      <c r="C195" s="238"/>
      <c r="D195" s="238"/>
    </row>
    <row r="196" spans="1:4" ht="15.75">
      <c r="A196" s="197" t="s">
        <v>195</v>
      </c>
      <c r="B196" s="334" t="s">
        <v>736</v>
      </c>
      <c r="C196" s="197"/>
      <c r="D196" s="197"/>
    </row>
    <row r="197" spans="1:4" ht="15.75">
      <c r="A197" s="237" t="s">
        <v>196</v>
      </c>
      <c r="B197" s="334" t="s">
        <v>736</v>
      </c>
      <c r="C197" s="237"/>
      <c r="D197" s="237"/>
    </row>
    <row r="198" spans="1:4" ht="15.75">
      <c r="A198" s="197" t="s">
        <v>197</v>
      </c>
      <c r="B198" s="334" t="s">
        <v>736</v>
      </c>
      <c r="C198" s="197"/>
      <c r="D198" s="197"/>
    </row>
    <row r="199" spans="1:4" ht="15.75">
      <c r="A199" s="237" t="s">
        <v>198</v>
      </c>
      <c r="B199" s="334" t="s">
        <v>736</v>
      </c>
      <c r="C199" s="237"/>
      <c r="D199" s="237"/>
    </row>
    <row r="200" spans="1:4" ht="15.75">
      <c r="A200" s="197" t="s">
        <v>199</v>
      </c>
      <c r="B200" s="334" t="s">
        <v>736</v>
      </c>
      <c r="C200" s="197"/>
      <c r="D200" s="197"/>
    </row>
    <row r="201" spans="1:4" ht="15.75">
      <c r="A201" s="237" t="s">
        <v>200</v>
      </c>
      <c r="B201" s="334" t="s">
        <v>736</v>
      </c>
      <c r="C201" s="237"/>
      <c r="D201" s="237"/>
    </row>
    <row r="202" spans="1:4" ht="15.75">
      <c r="A202" s="198" t="s">
        <v>201</v>
      </c>
      <c r="B202" s="334" t="s">
        <v>736</v>
      </c>
      <c r="C202" s="198"/>
      <c r="D202" s="198"/>
    </row>
    <row r="203" spans="1:4" ht="15.75">
      <c r="A203" s="238" t="s">
        <v>202</v>
      </c>
      <c r="B203" s="335" t="s">
        <v>738</v>
      </c>
      <c r="C203" s="238"/>
      <c r="D203" s="238"/>
    </row>
    <row r="204" spans="1:4" ht="15.75">
      <c r="A204" s="197" t="s">
        <v>203</v>
      </c>
      <c r="B204" s="335" t="s">
        <v>682</v>
      </c>
      <c r="C204" s="197"/>
      <c r="D204" s="197"/>
    </row>
    <row r="205" spans="1:4" ht="15.75">
      <c r="A205" s="238" t="s">
        <v>204</v>
      </c>
      <c r="B205" s="334" t="s">
        <v>736</v>
      </c>
      <c r="C205" s="238"/>
      <c r="D205" s="238"/>
    </row>
    <row r="206" spans="1:4" ht="15.75">
      <c r="A206" s="198" t="s">
        <v>205</v>
      </c>
      <c r="B206" s="334" t="s">
        <v>736</v>
      </c>
      <c r="C206" s="198"/>
      <c r="D206" s="198"/>
    </row>
    <row r="207" spans="1:4" ht="15.75">
      <c r="A207" s="237" t="s">
        <v>206</v>
      </c>
      <c r="B207" s="334" t="s">
        <v>736</v>
      </c>
      <c r="C207" s="237"/>
      <c r="D207" s="237"/>
    </row>
    <row r="208" spans="1:4" ht="15.75">
      <c r="A208" s="197" t="s">
        <v>207</v>
      </c>
      <c r="B208" s="334" t="s">
        <v>736</v>
      </c>
      <c r="C208" s="197"/>
      <c r="D208" s="197"/>
    </row>
    <row r="209" spans="1:4" ht="15.75">
      <c r="A209" s="237" t="s">
        <v>208</v>
      </c>
      <c r="B209" s="334" t="s">
        <v>736</v>
      </c>
      <c r="C209" s="237"/>
      <c r="D209" s="237"/>
    </row>
    <row r="210" spans="1:4" ht="15.75">
      <c r="A210" s="198" t="s">
        <v>209</v>
      </c>
      <c r="B210" s="334" t="s">
        <v>736</v>
      </c>
      <c r="C210" s="198"/>
      <c r="D210" s="198"/>
    </row>
    <row r="211" spans="1:4" ht="15.75">
      <c r="A211" s="237" t="s">
        <v>210</v>
      </c>
      <c r="B211" s="334" t="s">
        <v>736</v>
      </c>
      <c r="C211" s="237"/>
      <c r="D211" s="237"/>
    </row>
    <row r="212" spans="1:4" ht="15.75">
      <c r="A212" s="197" t="s">
        <v>211</v>
      </c>
      <c r="B212" s="334" t="s">
        <v>736</v>
      </c>
      <c r="C212" s="197"/>
      <c r="D212" s="197"/>
    </row>
    <row r="213" spans="1:4" ht="15.75">
      <c r="A213" s="237" t="s">
        <v>212</v>
      </c>
      <c r="B213" s="335" t="s">
        <v>682</v>
      </c>
      <c r="C213" s="237"/>
      <c r="D213" s="237"/>
    </row>
    <row r="214" spans="1:4" ht="15.75">
      <c r="A214" s="198" t="s">
        <v>213</v>
      </c>
      <c r="B214" s="335" t="s">
        <v>682</v>
      </c>
      <c r="C214" s="198"/>
      <c r="D214" s="198"/>
    </row>
    <row r="215" spans="1:4" ht="15.75">
      <c r="A215" s="237" t="s">
        <v>214</v>
      </c>
      <c r="B215" s="334" t="s">
        <v>736</v>
      </c>
      <c r="C215" s="237"/>
      <c r="D215" s="237"/>
    </row>
    <row r="216" spans="1:4" ht="15.75">
      <c r="A216" s="197" t="s">
        <v>215</v>
      </c>
      <c r="B216" s="334" t="s">
        <v>736</v>
      </c>
      <c r="C216" s="197"/>
      <c r="D216" s="197"/>
    </row>
    <row r="217" spans="1:4" ht="15.75">
      <c r="A217" s="237" t="s">
        <v>216</v>
      </c>
      <c r="B217" s="335" t="s">
        <v>738</v>
      </c>
      <c r="C217" s="237"/>
      <c r="D217" s="237"/>
    </row>
    <row r="218" spans="1:4" ht="15.75">
      <c r="A218" s="198" t="s">
        <v>217</v>
      </c>
      <c r="B218" s="334" t="s">
        <v>736</v>
      </c>
      <c r="C218" s="198"/>
      <c r="D218" s="198"/>
    </row>
    <row r="219" spans="1:4" ht="15.75">
      <c r="A219" s="238" t="s">
        <v>218</v>
      </c>
      <c r="B219" s="334" t="s">
        <v>736</v>
      </c>
      <c r="C219" s="238"/>
      <c r="D219" s="238"/>
    </row>
    <row r="220" spans="1:4" ht="31.5">
      <c r="A220" s="198" t="s">
        <v>219</v>
      </c>
      <c r="B220" s="334" t="s">
        <v>736</v>
      </c>
      <c r="C220" s="198"/>
      <c r="D220" s="198"/>
    </row>
    <row r="221" spans="1:4" ht="15.75">
      <c r="A221" s="237" t="s">
        <v>220</v>
      </c>
      <c r="B221" s="334" t="s">
        <v>736</v>
      </c>
      <c r="C221" s="237"/>
      <c r="D221" s="237"/>
    </row>
    <row r="222" spans="1:4" ht="15.75">
      <c r="A222" s="197" t="s">
        <v>221</v>
      </c>
      <c r="B222" s="335" t="s">
        <v>682</v>
      </c>
      <c r="C222" s="197"/>
      <c r="D222" s="197"/>
    </row>
    <row r="223" spans="1:4" ht="15.75">
      <c r="A223" s="237" t="s">
        <v>222</v>
      </c>
      <c r="B223" s="334" t="s">
        <v>736</v>
      </c>
      <c r="C223" s="237"/>
      <c r="D223" s="237"/>
    </row>
    <row r="224" spans="1:4" ht="15.75">
      <c r="A224" s="197" t="s">
        <v>223</v>
      </c>
      <c r="B224" s="335" t="s">
        <v>738</v>
      </c>
      <c r="C224" s="197"/>
      <c r="D224" s="197"/>
    </row>
    <row r="225" spans="1:4" ht="15.75">
      <c r="A225" s="237" t="s">
        <v>224</v>
      </c>
      <c r="B225" s="334" t="s">
        <v>736</v>
      </c>
      <c r="C225" s="237"/>
      <c r="D225" s="237"/>
    </row>
    <row r="226" spans="1:4" ht="15.75">
      <c r="A226" s="198" t="s">
        <v>225</v>
      </c>
      <c r="B226" s="334" t="s">
        <v>736</v>
      </c>
      <c r="C226" s="198"/>
      <c r="D226" s="198"/>
    </row>
    <row r="227" spans="1:4" ht="15.75">
      <c r="A227" s="238" t="s">
        <v>226</v>
      </c>
      <c r="B227" s="334" t="s">
        <v>736</v>
      </c>
      <c r="C227" s="238"/>
      <c r="D227" s="238"/>
    </row>
    <row r="228" spans="1:4" ht="31.5">
      <c r="A228" s="197" t="s">
        <v>227</v>
      </c>
      <c r="B228" s="334" t="s">
        <v>736</v>
      </c>
      <c r="C228" s="197"/>
      <c r="D228" s="197"/>
    </row>
    <row r="229" spans="1:4" ht="15.75">
      <c r="A229" s="237" t="s">
        <v>228</v>
      </c>
      <c r="B229" s="334" t="s">
        <v>736</v>
      </c>
      <c r="C229" s="237"/>
      <c r="D229" s="237"/>
    </row>
    <row r="230" spans="1:4" ht="15.75">
      <c r="A230" s="198" t="s">
        <v>229</v>
      </c>
      <c r="B230" s="335" t="s">
        <v>682</v>
      </c>
      <c r="C230" s="198"/>
      <c r="D230" s="198"/>
    </row>
    <row r="231" spans="1:4" ht="31.5">
      <c r="A231" s="238" t="s">
        <v>230</v>
      </c>
      <c r="B231" s="335" t="s">
        <v>738</v>
      </c>
      <c r="C231" s="238"/>
      <c r="D231" s="238"/>
    </row>
    <row r="232" spans="1:4" ht="31.5">
      <c r="A232" s="197" t="s">
        <v>231</v>
      </c>
      <c r="B232" s="335" t="s">
        <v>738</v>
      </c>
      <c r="C232" s="197"/>
      <c r="D232" s="197"/>
    </row>
    <row r="233" spans="1:4" ht="31.5">
      <c r="A233" s="237" t="s">
        <v>232</v>
      </c>
      <c r="B233" s="334" t="s">
        <v>736</v>
      </c>
      <c r="C233" s="237"/>
      <c r="D233" s="237"/>
    </row>
    <row r="234" spans="1:4" ht="31.5">
      <c r="A234" s="197" t="s">
        <v>233</v>
      </c>
      <c r="B234" s="334" t="s">
        <v>736</v>
      </c>
      <c r="C234" s="197"/>
      <c r="D234" s="197"/>
    </row>
    <row r="235" spans="1:4" ht="15.75">
      <c r="A235" s="238" t="s">
        <v>234</v>
      </c>
      <c r="B235" s="335" t="s">
        <v>682</v>
      </c>
      <c r="C235" s="238"/>
      <c r="D235" s="238"/>
    </row>
    <row r="236" spans="1:4" ht="15.75">
      <c r="A236" s="198" t="s">
        <v>235</v>
      </c>
      <c r="B236" s="334" t="s">
        <v>736</v>
      </c>
      <c r="C236" s="198"/>
      <c r="D236" s="198"/>
    </row>
    <row r="237" spans="1:4" ht="31.5">
      <c r="A237" s="238" t="s">
        <v>236</v>
      </c>
      <c r="B237" s="334" t="s">
        <v>736</v>
      </c>
      <c r="C237" s="238"/>
      <c r="D237" s="238"/>
    </row>
    <row r="238" spans="1:4" ht="15.75">
      <c r="A238" s="197" t="s">
        <v>237</v>
      </c>
      <c r="B238" s="334" t="s">
        <v>736</v>
      </c>
      <c r="C238" s="197"/>
      <c r="D238" s="197"/>
    </row>
    <row r="239" spans="1:4" ht="31.5">
      <c r="A239" s="238" t="s">
        <v>238</v>
      </c>
      <c r="B239" s="334" t="s">
        <v>736</v>
      </c>
      <c r="C239" s="238"/>
      <c r="D239" s="238"/>
    </row>
    <row r="240" spans="1:4" ht="31.5">
      <c r="A240" s="198" t="s">
        <v>239</v>
      </c>
      <c r="B240" s="334" t="s">
        <v>736</v>
      </c>
      <c r="C240" s="198"/>
      <c r="D240" s="198"/>
    </row>
    <row r="241" spans="1:4" ht="31.5">
      <c r="A241" s="237" t="s">
        <v>240</v>
      </c>
      <c r="B241" s="334" t="s">
        <v>736</v>
      </c>
      <c r="C241" s="237"/>
      <c r="D241" s="237"/>
    </row>
    <row r="242" spans="1:4" ht="15.75">
      <c r="A242" s="197" t="s">
        <v>241</v>
      </c>
      <c r="B242" s="334" t="s">
        <v>736</v>
      </c>
      <c r="C242" s="197"/>
      <c r="D242" s="197"/>
    </row>
    <row r="243" spans="1:4" ht="31.5">
      <c r="A243" s="237" t="s">
        <v>242</v>
      </c>
      <c r="B243" s="335" t="s">
        <v>738</v>
      </c>
      <c r="C243" s="237"/>
      <c r="D243" s="237"/>
    </row>
    <row r="244" spans="1:4" ht="15.75">
      <c r="A244" s="198" t="s">
        <v>243</v>
      </c>
      <c r="B244" s="335" t="s">
        <v>682</v>
      </c>
      <c r="C244" s="198"/>
      <c r="D244" s="198"/>
    </row>
    <row r="245" spans="1:4" ht="15.75">
      <c r="A245" s="237" t="s">
        <v>244</v>
      </c>
      <c r="B245" s="334" t="s">
        <v>736</v>
      </c>
      <c r="C245" s="237"/>
      <c r="D245" s="237"/>
    </row>
    <row r="246" spans="1:4" ht="15.75">
      <c r="A246" s="198" t="s">
        <v>245</v>
      </c>
      <c r="B246" s="334" t="s">
        <v>736</v>
      </c>
      <c r="C246" s="198"/>
      <c r="D246" s="198"/>
    </row>
    <row r="247" spans="1:4" ht="15.75">
      <c r="A247" s="237" t="s">
        <v>246</v>
      </c>
      <c r="B247" s="334" t="s">
        <v>736</v>
      </c>
      <c r="C247" s="237"/>
      <c r="D247" s="237"/>
    </row>
    <row r="248" spans="1:4" ht="15.75">
      <c r="A248" s="197" t="s">
        <v>247</v>
      </c>
      <c r="B248" s="334" t="s">
        <v>736</v>
      </c>
      <c r="C248" s="197"/>
      <c r="D248" s="197"/>
    </row>
    <row r="249" spans="1:4" ht="15.75">
      <c r="A249" s="238" t="s">
        <v>248</v>
      </c>
      <c r="B249" s="334" t="s">
        <v>736</v>
      </c>
      <c r="C249" s="238"/>
      <c r="D249" s="238"/>
    </row>
    <row r="250" spans="1:4" ht="15.75">
      <c r="A250" s="197" t="s">
        <v>249</v>
      </c>
      <c r="B250" s="334" t="s">
        <v>736</v>
      </c>
      <c r="C250" s="197"/>
      <c r="D250" s="197"/>
    </row>
    <row r="251" spans="1:4" ht="15.75">
      <c r="A251" s="238" t="s">
        <v>250</v>
      </c>
      <c r="B251" s="334" t="s">
        <v>736</v>
      </c>
      <c r="C251" s="238"/>
      <c r="D251" s="238"/>
    </row>
    <row r="252" spans="1:4" ht="15.75">
      <c r="A252" s="198" t="s">
        <v>251</v>
      </c>
      <c r="B252" s="334" t="s">
        <v>736</v>
      </c>
      <c r="C252" s="198"/>
      <c r="D252" s="198"/>
    </row>
    <row r="253" spans="1:4" ht="15.75">
      <c r="A253" s="238" t="s">
        <v>252</v>
      </c>
      <c r="B253" s="334" t="s">
        <v>736</v>
      </c>
      <c r="C253" s="238"/>
      <c r="D253" s="238"/>
    </row>
    <row r="254" spans="1:4" ht="15.75">
      <c r="A254" s="197" t="s">
        <v>253</v>
      </c>
      <c r="B254" s="334" t="s">
        <v>736</v>
      </c>
      <c r="C254" s="197"/>
      <c r="D254" s="197"/>
    </row>
    <row r="255" spans="1:4" ht="15.75">
      <c r="A255" s="237" t="s">
        <v>254</v>
      </c>
      <c r="B255" s="334" t="s">
        <v>736</v>
      </c>
      <c r="C255" s="237"/>
      <c r="D255" s="237"/>
    </row>
    <row r="256" spans="1:4" ht="15.75">
      <c r="A256" s="198" t="s">
        <v>255</v>
      </c>
      <c r="B256" s="334" t="s">
        <v>736</v>
      </c>
      <c r="C256" s="198"/>
      <c r="D256" s="198"/>
    </row>
    <row r="257" spans="1:4" ht="15.75">
      <c r="A257" s="237" t="s">
        <v>256</v>
      </c>
      <c r="B257" s="334" t="s">
        <v>736</v>
      </c>
      <c r="C257" s="237"/>
      <c r="D257" s="237"/>
    </row>
    <row r="258" spans="1:4" ht="31.5">
      <c r="A258" s="197" t="s">
        <v>257</v>
      </c>
      <c r="B258" s="334" t="s">
        <v>736</v>
      </c>
      <c r="C258" s="197"/>
      <c r="D258" s="197"/>
    </row>
    <row r="259" spans="1:4" ht="15.75">
      <c r="A259" s="237" t="s">
        <v>258</v>
      </c>
      <c r="B259" s="334" t="s">
        <v>736</v>
      </c>
      <c r="C259" s="237"/>
      <c r="D259" s="237"/>
    </row>
    <row r="260" spans="1:4" ht="15.75">
      <c r="A260" s="198" t="s">
        <v>259</v>
      </c>
      <c r="B260" s="334" t="s">
        <v>736</v>
      </c>
      <c r="C260" s="198"/>
      <c r="D260" s="198"/>
    </row>
    <row r="261" spans="1:4" ht="15.75">
      <c r="A261" s="238" t="s">
        <v>260</v>
      </c>
      <c r="B261" s="334" t="s">
        <v>736</v>
      </c>
      <c r="C261" s="238"/>
      <c r="D261" s="238"/>
    </row>
    <row r="262" spans="1:4" ht="15.75">
      <c r="A262" s="198" t="s">
        <v>261</v>
      </c>
      <c r="B262" s="334" t="s">
        <v>736</v>
      </c>
      <c r="C262" s="198"/>
      <c r="D262" s="198"/>
    </row>
    <row r="263" spans="1:4" ht="15.75">
      <c r="A263" s="238" t="s">
        <v>262</v>
      </c>
      <c r="B263" s="334" t="s">
        <v>736</v>
      </c>
      <c r="C263" s="238"/>
      <c r="D263" s="238"/>
    </row>
    <row r="264" spans="1:4" ht="15.75">
      <c r="A264" s="197" t="s">
        <v>263</v>
      </c>
      <c r="B264" s="334" t="s">
        <v>736</v>
      </c>
      <c r="C264" s="197"/>
      <c r="D264" s="197"/>
    </row>
    <row r="265" spans="1:4" ht="15.75">
      <c r="A265" s="238" t="s">
        <v>264</v>
      </c>
      <c r="B265" s="334" t="s">
        <v>736</v>
      </c>
      <c r="C265" s="238"/>
      <c r="D265" s="238"/>
    </row>
    <row r="266" spans="1:4" ht="15.75">
      <c r="A266" s="198" t="s">
        <v>265</v>
      </c>
      <c r="B266" s="334" t="s">
        <v>736</v>
      </c>
      <c r="C266" s="198"/>
      <c r="D266" s="198"/>
    </row>
    <row r="267" spans="1:4" ht="15.75">
      <c r="A267" s="238" t="s">
        <v>266</v>
      </c>
      <c r="B267" s="334" t="s">
        <v>736</v>
      </c>
      <c r="C267" s="238"/>
      <c r="D267" s="238"/>
    </row>
    <row r="268" spans="1:4" ht="31.5">
      <c r="A268" s="198" t="s">
        <v>267</v>
      </c>
      <c r="B268" s="334" t="s">
        <v>736</v>
      </c>
      <c r="C268" s="198"/>
      <c r="D268" s="198"/>
    </row>
    <row r="269" spans="1:4" ht="15.75">
      <c r="A269" s="238" t="s">
        <v>268</v>
      </c>
      <c r="B269" s="334" t="s">
        <v>736</v>
      </c>
      <c r="C269" s="238"/>
      <c r="D269" s="238"/>
    </row>
    <row r="270" spans="1:4" ht="15.75">
      <c r="A270" s="198" t="s">
        <v>269</v>
      </c>
      <c r="B270" s="334" t="s">
        <v>736</v>
      </c>
      <c r="C270" s="198"/>
      <c r="D270" s="198"/>
    </row>
    <row r="271" spans="1:4" ht="15.75">
      <c r="A271" s="238" t="s">
        <v>270</v>
      </c>
      <c r="B271" s="334" t="s">
        <v>736</v>
      </c>
      <c r="C271" s="238"/>
      <c r="D271" s="238"/>
    </row>
    <row r="272" spans="1:4" ht="15.75">
      <c r="A272" s="197" t="s">
        <v>271</v>
      </c>
      <c r="B272" s="334" t="s">
        <v>736</v>
      </c>
      <c r="C272" s="197"/>
      <c r="D272" s="197"/>
    </row>
    <row r="273" spans="1:4" ht="15.75">
      <c r="A273" s="237" t="s">
        <v>272</v>
      </c>
      <c r="B273" s="334" t="s">
        <v>736</v>
      </c>
      <c r="C273" s="237"/>
      <c r="D273" s="237"/>
    </row>
    <row r="274" spans="1:4" ht="15.75">
      <c r="A274" s="198" t="s">
        <v>273</v>
      </c>
      <c r="B274" s="334" t="s">
        <v>736</v>
      </c>
      <c r="C274" s="198"/>
      <c r="D274" s="198"/>
    </row>
    <row r="275" spans="1:4" ht="15.75">
      <c r="A275" s="238" t="s">
        <v>274</v>
      </c>
      <c r="B275" s="334" t="s">
        <v>736</v>
      </c>
      <c r="C275" s="238"/>
      <c r="D275" s="238"/>
    </row>
    <row r="276" spans="1:4" ht="15.75">
      <c r="A276" s="197" t="s">
        <v>275</v>
      </c>
      <c r="B276" s="334" t="s">
        <v>736</v>
      </c>
      <c r="C276" s="197"/>
      <c r="D276" s="197"/>
    </row>
    <row r="277" spans="1:4" ht="15.75">
      <c r="A277" s="238" t="s">
        <v>276</v>
      </c>
      <c r="B277" s="334" t="s">
        <v>736</v>
      </c>
      <c r="C277" s="238"/>
      <c r="D277" s="238"/>
    </row>
    <row r="278" spans="1:4" ht="15.75">
      <c r="A278" s="198" t="s">
        <v>277</v>
      </c>
      <c r="B278" s="335" t="s">
        <v>738</v>
      </c>
      <c r="C278" s="198"/>
      <c r="D278" s="198"/>
    </row>
    <row r="279" spans="1:4" ht="15.75">
      <c r="A279" s="238" t="s">
        <v>278</v>
      </c>
      <c r="B279" s="334" t="s">
        <v>736</v>
      </c>
      <c r="C279" s="238"/>
      <c r="D279" s="238"/>
    </row>
    <row r="280" spans="1:4" ht="15.75">
      <c r="A280" s="198" t="s">
        <v>279</v>
      </c>
      <c r="B280" s="334" t="s">
        <v>736</v>
      </c>
      <c r="C280" s="198"/>
      <c r="D280" s="198"/>
    </row>
    <row r="281" spans="1:4" ht="15.75">
      <c r="A281" s="237" t="s">
        <v>280</v>
      </c>
      <c r="B281" s="334" t="s">
        <v>736</v>
      </c>
      <c r="C281" s="237"/>
      <c r="D281" s="237"/>
    </row>
    <row r="282" spans="1:4" ht="15.75">
      <c r="A282" s="198" t="s">
        <v>281</v>
      </c>
      <c r="B282" s="334" t="s">
        <v>736</v>
      </c>
      <c r="C282" s="198"/>
      <c r="D282" s="198"/>
    </row>
    <row r="283" spans="1:4" ht="15.75">
      <c r="A283" s="238" t="s">
        <v>282</v>
      </c>
      <c r="B283" s="334" t="s">
        <v>736</v>
      </c>
      <c r="C283" s="238"/>
      <c r="D283" s="238"/>
    </row>
    <row r="284" spans="1:4" ht="31.5">
      <c r="A284" s="197" t="s">
        <v>283</v>
      </c>
      <c r="B284" s="335" t="s">
        <v>738</v>
      </c>
      <c r="C284" s="197"/>
      <c r="D284" s="197"/>
    </row>
    <row r="285" spans="1:4" ht="15.75">
      <c r="A285" s="237" t="s">
        <v>284</v>
      </c>
      <c r="B285" s="334" t="s">
        <v>736</v>
      </c>
      <c r="C285" s="237"/>
      <c r="D285" s="237"/>
    </row>
    <row r="286" spans="1:4" ht="15.75">
      <c r="A286" s="198" t="s">
        <v>285</v>
      </c>
      <c r="B286" s="334" t="s">
        <v>736</v>
      </c>
      <c r="C286" s="198"/>
      <c r="D286" s="198"/>
    </row>
    <row r="287" spans="1:4" ht="15.75">
      <c r="A287" s="237" t="s">
        <v>286</v>
      </c>
      <c r="B287" s="334" t="s">
        <v>736</v>
      </c>
      <c r="C287" s="237"/>
      <c r="D287" s="237"/>
    </row>
    <row r="288" spans="1:4" ht="15.75">
      <c r="A288" s="197" t="s">
        <v>287</v>
      </c>
      <c r="B288" s="335" t="s">
        <v>738</v>
      </c>
      <c r="C288" s="197"/>
      <c r="D288" s="197"/>
    </row>
    <row r="289" spans="1:4" ht="15.75">
      <c r="A289" s="237" t="s">
        <v>288</v>
      </c>
      <c r="B289" s="334" t="s">
        <v>736</v>
      </c>
      <c r="C289" s="237"/>
      <c r="D289" s="237"/>
    </row>
    <row r="290" spans="1:4" ht="31.5">
      <c r="A290" s="197" t="s">
        <v>289</v>
      </c>
      <c r="B290" s="334" t="s">
        <v>736</v>
      </c>
      <c r="C290" s="197"/>
      <c r="D290" s="197"/>
    </row>
    <row r="291" spans="1:4" ht="31.5">
      <c r="A291" s="237" t="s">
        <v>290</v>
      </c>
      <c r="B291" s="335" t="s">
        <v>738</v>
      </c>
      <c r="C291" s="237"/>
      <c r="D291" s="237"/>
    </row>
    <row r="292" spans="1:4" ht="31.5">
      <c r="A292" s="197" t="s">
        <v>291</v>
      </c>
      <c r="B292" s="334" t="s">
        <v>736</v>
      </c>
      <c r="C292" s="197"/>
      <c r="D292" s="197"/>
    </row>
    <row r="293" spans="1:4" ht="31.5">
      <c r="A293" s="238" t="s">
        <v>292</v>
      </c>
      <c r="B293" s="334" t="s">
        <v>736</v>
      </c>
      <c r="C293" s="238"/>
      <c r="D293" s="238"/>
    </row>
    <row r="294" spans="1:4" ht="31.5">
      <c r="A294" s="198" t="s">
        <v>293</v>
      </c>
      <c r="B294" s="334" t="s">
        <v>736</v>
      </c>
      <c r="C294" s="198"/>
      <c r="D294" s="198"/>
    </row>
    <row r="295" spans="1:4" ht="31.5">
      <c r="A295" s="238" t="s">
        <v>294</v>
      </c>
      <c r="B295" s="334" t="s">
        <v>736</v>
      </c>
      <c r="C295" s="238"/>
      <c r="D295" s="238"/>
    </row>
    <row r="296" spans="1:4" ht="15.75">
      <c r="A296" s="197" t="s">
        <v>295</v>
      </c>
      <c r="B296" s="334" t="s">
        <v>736</v>
      </c>
      <c r="C296" s="197"/>
      <c r="D296" s="197"/>
    </row>
    <row r="297" spans="1:4" ht="31.5">
      <c r="A297" s="237" t="s">
        <v>296</v>
      </c>
      <c r="B297" s="334" t="s">
        <v>736</v>
      </c>
      <c r="C297" s="237"/>
      <c r="D297" s="237"/>
    </row>
    <row r="298" spans="1:4" ht="31.5">
      <c r="A298" s="198" t="s">
        <v>297</v>
      </c>
      <c r="B298" s="334" t="s">
        <v>736</v>
      </c>
      <c r="C298" s="198"/>
      <c r="D298" s="198"/>
    </row>
    <row r="299" spans="1:4" ht="31.5">
      <c r="A299" s="237" t="s">
        <v>298</v>
      </c>
      <c r="B299" s="334" t="s">
        <v>736</v>
      </c>
      <c r="C299" s="237"/>
      <c r="D299" s="237"/>
    </row>
    <row r="300" spans="1:4" ht="15.75">
      <c r="A300" s="198" t="s">
        <v>299</v>
      </c>
      <c r="B300" s="334" t="s">
        <v>736</v>
      </c>
      <c r="C300" s="198"/>
      <c r="D300" s="198"/>
    </row>
    <row r="301" spans="1:4" ht="31.5">
      <c r="A301" s="238" t="s">
        <v>300</v>
      </c>
      <c r="B301" s="334" t="s">
        <v>736</v>
      </c>
      <c r="C301" s="238"/>
      <c r="D301" s="238"/>
    </row>
    <row r="302" spans="1:4" ht="31.5">
      <c r="A302" s="197" t="s">
        <v>301</v>
      </c>
      <c r="B302" s="334" t="s">
        <v>736</v>
      </c>
      <c r="C302" s="197"/>
      <c r="D302" s="197"/>
    </row>
    <row r="303" spans="1:4" ht="15.75">
      <c r="A303" s="237" t="s">
        <v>302</v>
      </c>
      <c r="B303" s="334" t="s">
        <v>736</v>
      </c>
      <c r="C303" s="237"/>
      <c r="D303" s="237"/>
    </row>
    <row r="304" spans="1:4" ht="15.75">
      <c r="A304" s="197" t="s">
        <v>303</v>
      </c>
      <c r="B304" s="334" t="s">
        <v>736</v>
      </c>
      <c r="C304" s="197"/>
      <c r="D304" s="197"/>
    </row>
    <row r="305" spans="1:4" ht="15.75">
      <c r="A305" s="237" t="s">
        <v>304</v>
      </c>
      <c r="B305" s="334" t="s">
        <v>736</v>
      </c>
      <c r="C305" s="237"/>
      <c r="D305" s="237"/>
    </row>
    <row r="306" spans="1:4" ht="15.75">
      <c r="A306" s="198" t="s">
        <v>305</v>
      </c>
      <c r="B306" s="334" t="s">
        <v>736</v>
      </c>
      <c r="C306" s="198"/>
      <c r="D306" s="198"/>
    </row>
    <row r="307" spans="1:4" ht="15.75">
      <c r="A307" s="238" t="s">
        <v>306</v>
      </c>
      <c r="B307" s="334" t="s">
        <v>736</v>
      </c>
      <c r="C307" s="238"/>
      <c r="D307" s="238"/>
    </row>
    <row r="308" spans="1:4" ht="15.75">
      <c r="A308" s="197" t="s">
        <v>307</v>
      </c>
      <c r="B308" s="334" t="s">
        <v>736</v>
      </c>
      <c r="C308" s="197"/>
      <c r="D308" s="197"/>
    </row>
    <row r="309" spans="1:4" ht="16.5" thickBot="1">
      <c r="A309" s="237" t="s">
        <v>308</v>
      </c>
      <c r="B309" s="334" t="s">
        <v>736</v>
      </c>
      <c r="C309" s="237"/>
      <c r="D309" s="237"/>
    </row>
    <row r="310" spans="1:4" ht="17.25" thickTop="1" thickBot="1">
      <c r="A310" s="214">
        <f>SUBTOTAL(103,Tabelas!$A$2:$A$309)</f>
        <v>307</v>
      </c>
      <c r="B310" s="336"/>
      <c r="C310" s="260"/>
      <c r="D310" s="260"/>
    </row>
    <row r="311" spans="1:4" ht="15.75">
      <c r="A311" s="18"/>
      <c r="B311" s="337"/>
      <c r="C311" s="18"/>
      <c r="D311" s="18"/>
    </row>
    <row r="312" spans="1:4" ht="31.5">
      <c r="A312" s="25">
        <v>1</v>
      </c>
      <c r="B312" s="25">
        <f t="shared" ref="B312" si="0">A312+1</f>
        <v>2</v>
      </c>
      <c r="C312" s="25"/>
      <c r="D312" s="25"/>
    </row>
  </sheetData>
  <autoFilter ref="A1:AA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53"/>
  <sheetViews>
    <sheetView showGridLines="0" view="pageBreakPreview" zoomScaleNormal="100" zoomScaleSheetLayoutView="100" workbookViewId="0">
      <pane ySplit="6" topLeftCell="A7" activePane="bottomLeft" state="frozen"/>
      <selection pane="bottomLeft" activeCell="G9" sqref="G9"/>
    </sheetView>
  </sheetViews>
  <sheetFormatPr defaultColWidth="9.140625" defaultRowHeight="12.75" outlineLevelCol="1"/>
  <cols>
    <col min="1" max="1" width="7.140625" style="179" customWidth="1"/>
    <col min="2" max="2" width="47.7109375" style="178" customWidth="1"/>
    <col min="3" max="3" width="24.42578125" style="178" customWidth="1"/>
    <col min="4" max="4" width="20.85546875" style="177" customWidth="1"/>
    <col min="5" max="5" width="17.5703125" style="176" customWidth="1"/>
    <col min="6" max="6" width="48.85546875" style="175" customWidth="1"/>
    <col min="7" max="7" width="29.7109375" style="173" hidden="1" customWidth="1" outlineLevel="1"/>
    <col min="8" max="8" width="31.42578125" style="173" hidden="1" customWidth="1" outlineLevel="1"/>
    <col min="9" max="9" width="9.140625" style="173" collapsed="1"/>
    <col min="10" max="10" width="15.5703125" style="173" customWidth="1"/>
    <col min="11" max="16384" width="9.140625" style="173"/>
  </cols>
  <sheetData>
    <row r="1" spans="1:29" s="190" customFormat="1" ht="51">
      <c r="A1" s="195"/>
      <c r="B1" s="194"/>
      <c r="C1" s="194"/>
      <c r="D1" s="193"/>
      <c r="E1" s="192"/>
      <c r="F1" s="191"/>
      <c r="G1" s="500"/>
      <c r="H1" s="500"/>
    </row>
    <row r="2" spans="1:29" s="189" customFormat="1" ht="9">
      <c r="A2" s="623"/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623"/>
      <c r="Q2" s="623"/>
      <c r="R2" s="623"/>
      <c r="S2" s="623"/>
      <c r="T2" s="623"/>
      <c r="U2" s="623"/>
      <c r="V2" s="623"/>
      <c r="W2" s="623"/>
      <c r="X2" s="623"/>
      <c r="Y2" s="623"/>
      <c r="Z2" s="623"/>
      <c r="AA2" s="623"/>
      <c r="AB2" s="623"/>
      <c r="AC2" s="623"/>
    </row>
    <row r="3" spans="1:29" s="188" customFormat="1" ht="15.75">
      <c r="A3" s="624" t="s">
        <v>653</v>
      </c>
      <c r="B3" s="624"/>
      <c r="C3" s="624"/>
      <c r="D3" s="624"/>
      <c r="E3" s="624"/>
      <c r="F3" s="624"/>
      <c r="G3" s="625" t="s">
        <v>720</v>
      </c>
      <c r="H3" s="626"/>
    </row>
    <row r="4" spans="1:29" s="188" customFormat="1">
      <c r="A4" s="629" t="s">
        <v>646</v>
      </c>
      <c r="B4" s="629"/>
      <c r="C4" s="629"/>
      <c r="D4" s="629"/>
      <c r="E4" s="629"/>
      <c r="F4" s="629"/>
      <c r="G4" s="627"/>
      <c r="H4" s="628"/>
    </row>
    <row r="5" spans="1:29" s="183" customFormat="1" ht="5.25">
      <c r="A5" s="187"/>
      <c r="B5" s="186"/>
      <c r="C5" s="186"/>
      <c r="D5" s="185"/>
      <c r="F5" s="184"/>
    </row>
    <row r="6" spans="1:29" ht="51">
      <c r="A6" s="493" t="s">
        <v>645</v>
      </c>
      <c r="B6" s="494" t="s">
        <v>374</v>
      </c>
      <c r="C6" s="493" t="s">
        <v>965</v>
      </c>
      <c r="D6" s="495" t="s">
        <v>644</v>
      </c>
      <c r="E6" s="493" t="s">
        <v>632</v>
      </c>
      <c r="F6" s="501" t="s">
        <v>643</v>
      </c>
      <c r="G6" s="502" t="s">
        <v>982</v>
      </c>
      <c r="H6" s="502" t="s">
        <v>798</v>
      </c>
    </row>
    <row r="7" spans="1:29" s="182" customFormat="1" ht="15.75">
      <c r="A7" s="557">
        <v>1</v>
      </c>
      <c r="B7" s="558" t="s">
        <v>975</v>
      </c>
      <c r="C7" s="558"/>
      <c r="D7" s="559"/>
      <c r="E7" s="559"/>
      <c r="F7" s="560"/>
      <c r="G7" s="561"/>
      <c r="H7" s="555"/>
    </row>
    <row r="8" spans="1:29" ht="51">
      <c r="A8" s="562">
        <v>1</v>
      </c>
      <c r="B8" s="573" t="s">
        <v>958</v>
      </c>
      <c r="C8" s="573"/>
      <c r="D8" s="552" t="s">
        <v>976</v>
      </c>
      <c r="E8" s="556" t="s">
        <v>659</v>
      </c>
      <c r="F8" s="553"/>
      <c r="G8" s="554"/>
      <c r="H8" s="555"/>
    </row>
    <row r="9" spans="1:29" ht="38.25">
      <c r="A9" s="562">
        <v>1.1000000000000001</v>
      </c>
      <c r="B9" s="573" t="s">
        <v>959</v>
      </c>
      <c r="C9" s="573"/>
      <c r="D9" s="552" t="s">
        <v>977</v>
      </c>
      <c r="E9" s="556" t="s">
        <v>659</v>
      </c>
      <c r="F9" s="553"/>
      <c r="G9" s="554"/>
      <c r="H9" s="555"/>
    </row>
    <row r="10" spans="1:29" ht="63.75">
      <c r="A10" s="562">
        <v>1.2</v>
      </c>
      <c r="B10" s="573" t="s">
        <v>960</v>
      </c>
      <c r="C10" s="574"/>
      <c r="D10" s="552" t="s">
        <v>978</v>
      </c>
      <c r="E10" s="556" t="s">
        <v>659</v>
      </c>
      <c r="F10" s="553"/>
      <c r="G10" s="554"/>
      <c r="H10" s="555"/>
    </row>
    <row r="11" spans="1:29" ht="63.75">
      <c r="A11" s="550">
        <v>1.3</v>
      </c>
      <c r="B11" s="574" t="s">
        <v>961</v>
      </c>
      <c r="C11" s="563"/>
      <c r="D11" s="552" t="s">
        <v>979</v>
      </c>
      <c r="E11" s="556" t="s">
        <v>659</v>
      </c>
      <c r="F11" s="553"/>
      <c r="G11" s="554"/>
      <c r="H11" s="555"/>
    </row>
    <row r="12" spans="1:29" ht="25.5">
      <c r="A12" s="550">
        <v>1.4</v>
      </c>
      <c r="B12" s="574" t="s">
        <v>962</v>
      </c>
      <c r="C12" s="574"/>
      <c r="D12" s="552" t="s">
        <v>980</v>
      </c>
      <c r="E12" s="556" t="s">
        <v>659</v>
      </c>
      <c r="F12" s="553" t="s">
        <v>964</v>
      </c>
      <c r="G12" s="554"/>
      <c r="H12" s="555"/>
    </row>
    <row r="13" spans="1:29" ht="25.5">
      <c r="A13" s="550">
        <v>1.5</v>
      </c>
      <c r="B13" s="574" t="s">
        <v>963</v>
      </c>
      <c r="C13" s="574"/>
      <c r="D13" s="552" t="s">
        <v>981</v>
      </c>
      <c r="E13" s="556" t="s">
        <v>659</v>
      </c>
      <c r="F13" s="553" t="s">
        <v>964</v>
      </c>
      <c r="G13" s="554"/>
      <c r="H13" s="564"/>
    </row>
    <row r="14" spans="1:29" ht="15.75">
      <c r="A14" s="557">
        <v>2</v>
      </c>
      <c r="B14" s="558" t="s">
        <v>731</v>
      </c>
      <c r="C14" s="558"/>
      <c r="D14" s="569"/>
      <c r="E14" s="565"/>
      <c r="F14" s="566"/>
      <c r="G14" s="554"/>
      <c r="H14" s="555"/>
    </row>
    <row r="15" spans="1:29" ht="38.25">
      <c r="A15" s="550">
        <v>2.1</v>
      </c>
      <c r="B15" s="551" t="s">
        <v>642</v>
      </c>
      <c r="C15" s="551"/>
      <c r="D15" s="552" t="s">
        <v>633</v>
      </c>
      <c r="E15" s="556" t="s">
        <v>659</v>
      </c>
      <c r="F15" s="553" t="s">
        <v>641</v>
      </c>
      <c r="G15" s="554"/>
      <c r="H15" s="555"/>
    </row>
    <row r="16" spans="1:29" ht="51">
      <c r="A16" s="550">
        <v>2.2000000000000002</v>
      </c>
      <c r="B16" s="551" t="s">
        <v>640</v>
      </c>
      <c r="C16" s="551"/>
      <c r="D16" s="552" t="s">
        <v>633</v>
      </c>
      <c r="E16" s="556" t="s">
        <v>659</v>
      </c>
      <c r="F16" s="553" t="s">
        <v>660</v>
      </c>
      <c r="G16" s="554"/>
      <c r="H16" s="555"/>
    </row>
    <row r="17" spans="1:8" ht="15.75">
      <c r="A17" s="557" t="s">
        <v>639</v>
      </c>
      <c r="B17" s="558" t="s">
        <v>966</v>
      </c>
      <c r="C17" s="558"/>
      <c r="D17" s="565"/>
      <c r="E17" s="565"/>
      <c r="F17" s="566"/>
      <c r="G17" s="567"/>
      <c r="H17" s="555"/>
    </row>
    <row r="18" spans="1:8" ht="63.75">
      <c r="A18" s="568" t="s">
        <v>638</v>
      </c>
      <c r="B18" s="563" t="s">
        <v>637</v>
      </c>
      <c r="C18" s="563"/>
      <c r="D18" s="552" t="s">
        <v>633</v>
      </c>
      <c r="E18" s="556" t="s">
        <v>650</v>
      </c>
      <c r="F18" s="553" t="s">
        <v>636</v>
      </c>
      <c r="G18" s="554"/>
      <c r="H18" s="564"/>
    </row>
    <row r="19" spans="1:8" ht="51">
      <c r="A19" s="568" t="s">
        <v>635</v>
      </c>
      <c r="B19" s="563" t="s">
        <v>634</v>
      </c>
      <c r="C19" s="563"/>
      <c r="D19" s="552" t="s">
        <v>633</v>
      </c>
      <c r="E19" s="556" t="s">
        <v>650</v>
      </c>
      <c r="F19" s="553"/>
      <c r="G19" s="554"/>
      <c r="H19" s="555"/>
    </row>
    <row r="20" spans="1:8" ht="15.75">
      <c r="A20" s="178"/>
      <c r="B20" s="181"/>
      <c r="C20" s="181"/>
      <c r="D20" s="180"/>
      <c r="E20" s="175"/>
      <c r="F20" s="174"/>
      <c r="G20" s="504"/>
      <c r="H20" s="503"/>
    </row>
    <row r="21" spans="1:8" ht="48.75" customHeight="1">
      <c r="A21" s="178"/>
      <c r="B21" s="181"/>
      <c r="C21" s="181"/>
      <c r="D21" s="180"/>
      <c r="E21" s="175"/>
      <c r="F21" s="174"/>
      <c r="G21" s="504"/>
      <c r="H21" s="503"/>
    </row>
    <row r="22" spans="1:8">
      <c r="A22" s="178"/>
      <c r="B22" s="181"/>
      <c r="C22" s="181"/>
      <c r="D22" s="180"/>
      <c r="E22" s="175"/>
      <c r="F22" s="174"/>
    </row>
    <row r="23" spans="1:8">
      <c r="A23" s="178"/>
      <c r="B23" s="181"/>
      <c r="C23" s="181"/>
      <c r="D23" s="180"/>
      <c r="E23" s="175"/>
      <c r="F23" s="174"/>
    </row>
    <row r="24" spans="1:8">
      <c r="A24" s="178"/>
      <c r="B24" s="181"/>
      <c r="C24" s="181"/>
      <c r="D24" s="180"/>
      <c r="E24" s="175"/>
      <c r="F24" s="174"/>
    </row>
    <row r="25" spans="1:8">
      <c r="A25" s="178"/>
      <c r="B25" s="181"/>
      <c r="C25" s="181"/>
      <c r="D25" s="180"/>
      <c r="E25" s="175"/>
      <c r="F25" s="174"/>
    </row>
    <row r="26" spans="1:8">
      <c r="A26" s="178"/>
      <c r="B26" s="181"/>
      <c r="C26" s="181"/>
      <c r="D26" s="180"/>
      <c r="E26" s="175"/>
      <c r="F26" s="174"/>
    </row>
    <row r="27" spans="1:8">
      <c r="A27" s="178"/>
      <c r="B27" s="181"/>
      <c r="C27" s="181"/>
      <c r="D27" s="180"/>
      <c r="E27" s="175"/>
      <c r="F27" s="174"/>
    </row>
    <row r="28" spans="1:8">
      <c r="A28" s="178"/>
      <c r="B28" s="181"/>
      <c r="C28" s="181"/>
      <c r="D28" s="180"/>
      <c r="E28" s="175"/>
      <c r="F28" s="174"/>
    </row>
    <row r="29" spans="1:8">
      <c r="A29" s="178"/>
      <c r="B29" s="181"/>
      <c r="C29" s="181"/>
      <c r="D29" s="180"/>
      <c r="E29" s="175"/>
      <c r="F29" s="174"/>
    </row>
    <row r="30" spans="1:8">
      <c r="A30" s="178"/>
      <c r="B30" s="181"/>
      <c r="C30" s="181"/>
      <c r="D30" s="180"/>
      <c r="E30" s="175"/>
      <c r="F30" s="174"/>
    </row>
    <row r="31" spans="1:8">
      <c r="A31" s="178"/>
      <c r="B31" s="181"/>
      <c r="C31" s="181"/>
      <c r="D31" s="180"/>
      <c r="E31" s="175"/>
      <c r="F31" s="174"/>
    </row>
    <row r="32" spans="1:8">
      <c r="A32" s="178"/>
      <c r="B32" s="181"/>
      <c r="C32" s="181"/>
      <c r="D32" s="180"/>
      <c r="E32" s="175"/>
      <c r="F32" s="174"/>
    </row>
    <row r="33" spans="1:6">
      <c r="A33" s="178"/>
      <c r="B33" s="181"/>
      <c r="C33" s="181"/>
      <c r="D33" s="180"/>
      <c r="E33" s="175"/>
      <c r="F33" s="174"/>
    </row>
    <row r="34" spans="1:6">
      <c r="A34" s="178"/>
      <c r="B34" s="181"/>
      <c r="C34" s="181"/>
      <c r="D34" s="180"/>
      <c r="E34" s="175"/>
      <c r="F34" s="174"/>
    </row>
    <row r="35" spans="1:6">
      <c r="A35" s="178"/>
      <c r="B35" s="181"/>
      <c r="C35" s="181"/>
      <c r="D35" s="180"/>
      <c r="E35" s="175"/>
      <c r="F35" s="174"/>
    </row>
    <row r="36" spans="1:6">
      <c r="A36" s="178"/>
      <c r="B36" s="181"/>
      <c r="C36" s="181"/>
      <c r="D36" s="180"/>
      <c r="E36" s="175"/>
      <c r="F36" s="174"/>
    </row>
    <row r="37" spans="1:6">
      <c r="A37" s="178"/>
      <c r="B37" s="181"/>
      <c r="C37" s="181"/>
      <c r="D37" s="180"/>
      <c r="E37" s="175"/>
      <c r="F37" s="174"/>
    </row>
    <row r="38" spans="1:6">
      <c r="A38" s="178"/>
      <c r="B38" s="181"/>
      <c r="C38" s="181"/>
      <c r="D38" s="180"/>
      <c r="E38" s="175"/>
      <c r="F38" s="174"/>
    </row>
    <row r="39" spans="1:6">
      <c r="A39" s="178"/>
      <c r="B39" s="181"/>
      <c r="C39" s="181"/>
      <c r="D39" s="180"/>
      <c r="E39" s="175"/>
      <c r="F39" s="174"/>
    </row>
    <row r="40" spans="1:6">
      <c r="A40" s="178"/>
      <c r="B40" s="181"/>
      <c r="C40" s="181"/>
      <c r="D40" s="180"/>
      <c r="E40" s="175"/>
      <c r="F40" s="174"/>
    </row>
    <row r="41" spans="1:6">
      <c r="A41" s="178"/>
      <c r="B41" s="181"/>
      <c r="C41" s="181"/>
      <c r="D41" s="180"/>
      <c r="E41" s="175"/>
      <c r="F41" s="174"/>
    </row>
    <row r="42" spans="1:6">
      <c r="A42" s="178"/>
      <c r="B42" s="181"/>
      <c r="C42" s="181"/>
      <c r="D42" s="180"/>
      <c r="E42" s="175"/>
      <c r="F42" s="174"/>
    </row>
    <row r="43" spans="1:6">
      <c r="A43" s="178"/>
      <c r="B43" s="181"/>
      <c r="C43" s="181"/>
      <c r="D43" s="180"/>
      <c r="E43" s="175"/>
      <c r="F43" s="174"/>
    </row>
    <row r="44" spans="1:6">
      <c r="A44" s="178"/>
      <c r="B44" s="181"/>
      <c r="C44" s="181"/>
      <c r="D44" s="180"/>
      <c r="E44" s="175"/>
      <c r="F44" s="174"/>
    </row>
    <row r="45" spans="1:6">
      <c r="A45" s="178"/>
      <c r="B45" s="181"/>
      <c r="C45" s="181"/>
      <c r="D45" s="180"/>
      <c r="E45" s="175"/>
      <c r="F45" s="174"/>
    </row>
    <row r="46" spans="1:6">
      <c r="A46" s="178"/>
      <c r="B46" s="181"/>
      <c r="C46" s="181"/>
      <c r="D46" s="180"/>
      <c r="E46" s="175"/>
      <c r="F46" s="174"/>
    </row>
    <row r="47" spans="1:6">
      <c r="A47" s="178"/>
      <c r="B47" s="181"/>
      <c r="C47" s="181"/>
      <c r="D47" s="180"/>
      <c r="E47" s="175"/>
      <c r="F47" s="174"/>
    </row>
    <row r="48" spans="1:6">
      <c r="A48" s="178"/>
      <c r="B48" s="181"/>
      <c r="C48" s="181"/>
      <c r="D48" s="180"/>
      <c r="E48" s="175"/>
      <c r="F48" s="174"/>
    </row>
    <row r="49" spans="1:6">
      <c r="A49" s="178"/>
      <c r="B49" s="181"/>
      <c r="C49" s="181"/>
      <c r="D49" s="180"/>
      <c r="E49" s="175"/>
      <c r="F49" s="174"/>
    </row>
    <row r="50" spans="1:6">
      <c r="A50" s="178"/>
      <c r="B50" s="181"/>
      <c r="C50" s="181"/>
      <c r="D50" s="180"/>
      <c r="E50" s="175"/>
      <c r="F50" s="174"/>
    </row>
    <row r="51" spans="1:6">
      <c r="A51" s="178"/>
      <c r="B51" s="181"/>
      <c r="C51" s="181"/>
      <c r="D51" s="180"/>
      <c r="E51" s="175"/>
      <c r="F51" s="174"/>
    </row>
    <row r="52" spans="1:6">
      <c r="A52" s="178"/>
      <c r="B52" s="181"/>
      <c r="C52" s="181"/>
      <c r="D52" s="180"/>
      <c r="E52" s="175"/>
      <c r="F52" s="174"/>
    </row>
    <row r="53" spans="1:6">
      <c r="A53" s="178"/>
      <c r="B53" s="181"/>
      <c r="C53" s="181"/>
      <c r="D53" s="180"/>
      <c r="E53" s="175"/>
      <c r="F53" s="174"/>
    </row>
  </sheetData>
  <mergeCells count="4">
    <mergeCell ref="A2:AC2"/>
    <mergeCell ref="A3:F3"/>
    <mergeCell ref="G3:H4"/>
    <mergeCell ref="A4:F4"/>
  </mergeCells>
  <dataValidations count="1">
    <dataValidation type="list" allowBlank="1" showInputMessage="1" showErrorMessage="1" sqref="E15:E16 E8:E13 E18:E19">
      <formula1>$E$23:$E$26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156"/>
  <sheetViews>
    <sheetView showGridLines="0" view="pageBreakPreview" topLeftCell="I1" zoomScaleNormal="100" zoomScaleSheetLayoutView="100" workbookViewId="0">
      <pane ySplit="5" topLeftCell="A148" activePane="bottomLeft" state="frozen"/>
      <selection pane="bottomLeft" activeCell="O164" sqref="O164"/>
    </sheetView>
  </sheetViews>
  <sheetFormatPr defaultColWidth="9.140625" defaultRowHeight="15" outlineLevelCol="1"/>
  <cols>
    <col min="1" max="1" width="23.140625" style="28" customWidth="1"/>
    <col min="2" max="2" width="18.28515625" style="28" customWidth="1"/>
    <col min="3" max="3" width="24" customWidth="1"/>
    <col min="4" max="4" width="10.140625" style="28" customWidth="1"/>
    <col min="5" max="5" width="9.85546875" style="28" customWidth="1"/>
    <col min="6" max="6" width="10" style="28" customWidth="1"/>
    <col min="7" max="7" width="11.42578125" style="28" customWidth="1"/>
    <col min="8" max="15" width="11.5703125" style="28" customWidth="1"/>
    <col min="16" max="16" width="14.7109375" style="28" hidden="1" customWidth="1" outlineLevel="1"/>
    <col min="17" max="19" width="9.140625" style="28" hidden="1" customWidth="1" outlineLevel="1"/>
    <col min="20" max="20" width="26.7109375" style="28" hidden="1" customWidth="1" outlineLevel="1"/>
    <col min="21" max="21" width="12.42578125" style="28" hidden="1" customWidth="1" outlineLevel="1"/>
    <col min="22" max="22" width="16.7109375" style="28" hidden="1" customWidth="1" outlineLevel="1"/>
    <col min="23" max="23" width="13.5703125" style="28" hidden="1" customWidth="1" outlineLevel="1"/>
    <col min="24" max="27" width="9.140625" style="28" hidden="1" customWidth="1" outlineLevel="1"/>
    <col min="28" max="29" width="14.28515625" style="28" hidden="1" customWidth="1" outlineLevel="1"/>
    <col min="30" max="30" width="9.140625" style="28" collapsed="1"/>
    <col min="31" max="16384" width="9.140625" style="28"/>
  </cols>
  <sheetData>
    <row r="1" spans="1:30" ht="47.25" customHeight="1">
      <c r="C1" s="28"/>
    </row>
    <row r="2" spans="1:30" ht="12.75" customHeight="1">
      <c r="A2" s="630" t="str">
        <f>CONCATENATE(,Formulário!D13," - ",Formulário!D17,", ",Formulário!D19,", ",Formulário!N19)</f>
        <v xml:space="preserve"> - , , 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  <c r="O2" s="630"/>
      <c r="P2" s="630"/>
      <c r="Q2" s="630"/>
      <c r="R2" s="630"/>
      <c r="S2" s="630"/>
      <c r="T2" s="630"/>
      <c r="U2" s="630"/>
      <c r="V2" s="630"/>
      <c r="W2" s="630"/>
      <c r="X2" s="630"/>
      <c r="Y2" s="630"/>
      <c r="Z2" s="630"/>
      <c r="AA2" s="630"/>
      <c r="AB2" s="630"/>
      <c r="AC2" s="630"/>
      <c r="AD2" s="630"/>
    </row>
    <row r="3" spans="1:30" ht="15.75" customHeight="1">
      <c r="A3" s="631" t="s">
        <v>974</v>
      </c>
      <c r="B3" s="631"/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1"/>
    </row>
    <row r="4" spans="1:30" ht="25.5">
      <c r="A4" s="632" t="s">
        <v>732</v>
      </c>
      <c r="B4" s="632"/>
      <c r="C4" s="632" t="s">
        <v>731</v>
      </c>
      <c r="D4" s="632"/>
      <c r="E4" s="632"/>
      <c r="F4" s="632"/>
      <c r="G4" s="632"/>
      <c r="H4" s="632"/>
      <c r="I4" s="632"/>
      <c r="J4" s="632" t="s">
        <v>719</v>
      </c>
      <c r="K4" s="632"/>
      <c r="L4" s="632"/>
      <c r="M4" s="632"/>
      <c r="N4" s="632"/>
      <c r="O4" s="232" t="s">
        <v>360</v>
      </c>
      <c r="P4" s="633" t="s">
        <v>720</v>
      </c>
      <c r="Q4" s="633"/>
      <c r="R4" s="633"/>
      <c r="S4" s="633"/>
      <c r="T4" s="633"/>
      <c r="U4" s="633"/>
      <c r="V4" s="633"/>
      <c r="W4" s="633"/>
      <c r="X4" s="633"/>
      <c r="Y4" s="633"/>
      <c r="Z4" s="633"/>
      <c r="AA4" s="633"/>
      <c r="AB4" s="633"/>
      <c r="AC4" s="633"/>
    </row>
    <row r="5" spans="1:30" ht="76.5">
      <c r="A5" s="161" t="s">
        <v>625</v>
      </c>
      <c r="B5" s="171" t="s">
        <v>631</v>
      </c>
      <c r="C5" s="162" t="s">
        <v>628</v>
      </c>
      <c r="D5" s="162" t="s">
        <v>611</v>
      </c>
      <c r="E5" s="162" t="s">
        <v>627</v>
      </c>
      <c r="F5" s="163" t="s">
        <v>604</v>
      </c>
      <c r="G5" s="163" t="s">
        <v>605</v>
      </c>
      <c r="H5" s="164" t="s">
        <v>365</v>
      </c>
      <c r="I5" s="316" t="s">
        <v>718</v>
      </c>
      <c r="J5" s="316" t="s">
        <v>366</v>
      </c>
      <c r="K5" s="316" t="s">
        <v>715</v>
      </c>
      <c r="L5" s="316" t="s">
        <v>716</v>
      </c>
      <c r="M5" s="316" t="s">
        <v>717</v>
      </c>
      <c r="N5" s="316" t="s">
        <v>371</v>
      </c>
      <c r="O5" s="162" t="s">
        <v>614</v>
      </c>
      <c r="P5" s="162" t="s">
        <v>628</v>
      </c>
      <c r="Q5" s="162" t="s">
        <v>611</v>
      </c>
      <c r="R5" s="511" t="s">
        <v>627</v>
      </c>
      <c r="S5" s="505" t="s">
        <v>604</v>
      </c>
      <c r="T5" s="505" t="s">
        <v>605</v>
      </c>
      <c r="U5" s="164" t="s">
        <v>365</v>
      </c>
      <c r="V5" s="316" t="s">
        <v>718</v>
      </c>
      <c r="W5" s="316" t="s">
        <v>366</v>
      </c>
      <c r="X5" s="316" t="s">
        <v>715</v>
      </c>
      <c r="Y5" s="316" t="s">
        <v>716</v>
      </c>
      <c r="Z5" s="316" t="s">
        <v>717</v>
      </c>
      <c r="AA5" s="316" t="s">
        <v>371</v>
      </c>
      <c r="AB5" s="162" t="s">
        <v>614</v>
      </c>
      <c r="AC5" s="162" t="s">
        <v>791</v>
      </c>
    </row>
    <row r="6" spans="1:30" ht="12.75">
      <c r="A6" s="158"/>
      <c r="B6" s="172"/>
      <c r="C6" s="158"/>
      <c r="D6" s="158"/>
      <c r="E6" s="159"/>
      <c r="F6" s="160"/>
      <c r="G6" s="160"/>
      <c r="H6" s="313"/>
      <c r="I6" s="313">
        <v>2677</v>
      </c>
      <c r="J6" s="484"/>
      <c r="K6" s="313"/>
      <c r="L6" s="313"/>
      <c r="M6" s="313"/>
      <c r="N6" s="313"/>
      <c r="O6" s="151"/>
      <c r="P6" s="158"/>
      <c r="Q6" s="158"/>
      <c r="R6" s="512"/>
      <c r="S6" s="506"/>
      <c r="T6" s="506"/>
      <c r="U6" s="443"/>
      <c r="V6" s="444"/>
      <c r="W6" s="445"/>
      <c r="X6" s="445"/>
      <c r="Y6" s="445"/>
      <c r="Z6" s="445"/>
      <c r="AA6" s="445"/>
      <c r="AB6" s="444"/>
      <c r="AC6" s="446"/>
    </row>
    <row r="7" spans="1:30" ht="12.75">
      <c r="A7" s="158"/>
      <c r="B7" s="172"/>
      <c r="C7" s="151"/>
      <c r="D7" s="151"/>
      <c r="E7" s="153"/>
      <c r="F7" s="154"/>
      <c r="G7" s="154"/>
      <c r="H7" s="314"/>
      <c r="I7" s="314"/>
      <c r="J7" s="484"/>
      <c r="K7" s="314"/>
      <c r="L7" s="314"/>
      <c r="M7" s="314"/>
      <c r="N7" s="314"/>
      <c r="O7" s="151"/>
      <c r="P7" s="151"/>
      <c r="Q7" s="151"/>
      <c r="R7" s="513"/>
      <c r="S7" s="507"/>
      <c r="T7" s="508"/>
      <c r="U7" s="447"/>
      <c r="V7" s="448"/>
      <c r="W7" s="154"/>
      <c r="X7" s="154"/>
      <c r="Y7" s="154"/>
      <c r="Z7" s="154"/>
      <c r="AA7" s="154"/>
      <c r="AB7" s="448"/>
      <c r="AC7" s="449"/>
    </row>
    <row r="8" spans="1:30" ht="12.75">
      <c r="A8" s="158"/>
      <c r="B8" s="172"/>
      <c r="C8" s="151"/>
      <c r="D8" s="151"/>
      <c r="E8" s="153"/>
      <c r="F8" s="154"/>
      <c r="G8" s="154"/>
      <c r="H8" s="314"/>
      <c r="I8" s="314"/>
      <c r="J8" s="484"/>
      <c r="K8" s="314"/>
      <c r="L8" s="314"/>
      <c r="M8" s="314"/>
      <c r="N8" s="314"/>
      <c r="O8" s="151"/>
      <c r="P8" s="151"/>
      <c r="Q8" s="151"/>
      <c r="R8" s="514"/>
      <c r="S8" s="508"/>
      <c r="T8" s="508"/>
      <c r="U8" s="447"/>
      <c r="V8" s="448"/>
      <c r="W8" s="154"/>
      <c r="X8" s="154"/>
      <c r="Y8" s="154"/>
      <c r="Z8" s="154"/>
      <c r="AA8" s="154"/>
      <c r="AB8" s="448"/>
      <c r="AC8" s="449"/>
    </row>
    <row r="9" spans="1:30" ht="12.75">
      <c r="A9" s="158"/>
      <c r="B9" s="172"/>
      <c r="C9" s="151"/>
      <c r="D9" s="151"/>
      <c r="E9" s="153"/>
      <c r="F9" s="154"/>
      <c r="G9" s="154"/>
      <c r="H9" s="314"/>
      <c r="I9" s="314"/>
      <c r="J9" s="484"/>
      <c r="K9" s="314"/>
      <c r="L9" s="314"/>
      <c r="M9" s="314"/>
      <c r="N9" s="314"/>
      <c r="O9" s="151"/>
      <c r="P9" s="151"/>
      <c r="Q9" s="151"/>
      <c r="R9" s="513"/>
      <c r="S9" s="508"/>
      <c r="T9" s="508"/>
      <c r="U9" s="447"/>
      <c r="V9" s="448"/>
      <c r="W9" s="154"/>
      <c r="X9" s="154"/>
      <c r="Y9" s="154"/>
      <c r="Z9" s="154"/>
      <c r="AA9" s="154"/>
      <c r="AB9" s="448"/>
      <c r="AC9" s="449"/>
    </row>
    <row r="10" spans="1:30" ht="12.75">
      <c r="A10" s="158"/>
      <c r="B10" s="172"/>
      <c r="C10" s="151"/>
      <c r="D10" s="151"/>
      <c r="E10" s="153"/>
      <c r="F10" s="154"/>
      <c r="G10" s="154"/>
      <c r="H10" s="314"/>
      <c r="I10" s="314"/>
      <c r="J10" s="484"/>
      <c r="K10" s="314"/>
      <c r="L10" s="314"/>
      <c r="M10" s="314"/>
      <c r="N10" s="314"/>
      <c r="O10" s="151"/>
      <c r="P10" s="151"/>
      <c r="Q10" s="151"/>
      <c r="R10" s="513"/>
      <c r="S10" s="508"/>
      <c r="T10" s="508"/>
      <c r="U10" s="447"/>
      <c r="V10" s="448"/>
      <c r="W10" s="154"/>
      <c r="X10" s="154"/>
      <c r="Y10" s="154"/>
      <c r="Z10" s="154"/>
      <c r="AA10" s="154"/>
      <c r="AB10" s="448"/>
      <c r="AC10" s="449"/>
    </row>
    <row r="11" spans="1:30" ht="39" customHeight="1">
      <c r="A11" s="158"/>
      <c r="B11" s="482"/>
      <c r="C11" s="481"/>
      <c r="D11" s="481"/>
      <c r="E11" s="481"/>
      <c r="F11" s="483"/>
      <c r="G11" s="483"/>
      <c r="H11" s="484"/>
      <c r="I11" s="484"/>
      <c r="J11" s="484"/>
      <c r="K11" s="484"/>
      <c r="L11" s="484"/>
      <c r="M11" s="484"/>
      <c r="N11" s="484"/>
      <c r="O11" s="481"/>
      <c r="P11" s="481"/>
      <c r="Q11" s="481"/>
      <c r="R11" s="515"/>
      <c r="S11" s="509"/>
      <c r="T11" s="509"/>
      <c r="U11" s="485"/>
      <c r="V11" s="486"/>
      <c r="W11" s="483"/>
      <c r="X11" s="483"/>
      <c r="Y11" s="483"/>
      <c r="Z11" s="483"/>
      <c r="AA11" s="483"/>
      <c r="AB11" s="486"/>
      <c r="AC11" s="488"/>
    </row>
    <row r="12" spans="1:30" ht="12.75">
      <c r="A12" s="158"/>
      <c r="B12" s="482"/>
      <c r="C12" s="481"/>
      <c r="D12" s="481"/>
      <c r="E12" s="481"/>
      <c r="F12" s="483"/>
      <c r="G12" s="483"/>
      <c r="H12" s="484"/>
      <c r="I12" s="484"/>
      <c r="J12" s="484"/>
      <c r="K12" s="484"/>
      <c r="L12" s="484"/>
      <c r="M12" s="484"/>
      <c r="N12" s="484"/>
      <c r="O12" s="481"/>
      <c r="P12" s="481"/>
      <c r="Q12" s="481"/>
      <c r="R12" s="515"/>
      <c r="S12" s="509"/>
      <c r="T12" s="510"/>
      <c r="U12" s="485"/>
      <c r="V12" s="486"/>
      <c r="W12" s="483"/>
      <c r="X12" s="483"/>
      <c r="Y12" s="483"/>
      <c r="Z12" s="483"/>
      <c r="AA12" s="483"/>
      <c r="AB12" s="486"/>
      <c r="AC12" s="489"/>
    </row>
    <row r="13" spans="1:30" ht="12.75">
      <c r="A13" s="158"/>
      <c r="B13" s="482"/>
      <c r="C13" s="481"/>
      <c r="D13" s="481"/>
      <c r="E13" s="481"/>
      <c r="F13" s="483"/>
      <c r="G13" s="483"/>
      <c r="H13" s="484"/>
      <c r="I13" s="484"/>
      <c r="J13" s="484"/>
      <c r="K13" s="484"/>
      <c r="L13" s="484"/>
      <c r="M13" s="484"/>
      <c r="N13" s="484"/>
      <c r="O13" s="481"/>
      <c r="P13" s="481"/>
      <c r="Q13" s="481"/>
      <c r="R13" s="515"/>
      <c r="S13" s="510"/>
      <c r="T13" s="509"/>
      <c r="U13" s="485"/>
      <c r="V13" s="486"/>
      <c r="W13" s="483"/>
      <c r="X13" s="483"/>
      <c r="Y13" s="483"/>
      <c r="Z13" s="483"/>
      <c r="AA13" s="483"/>
      <c r="AB13" s="486"/>
      <c r="AC13" s="488"/>
    </row>
    <row r="14" spans="1:30" ht="12.75">
      <c r="A14" s="158"/>
      <c r="B14" s="482"/>
      <c r="C14" s="481"/>
      <c r="D14" s="481"/>
      <c r="E14" s="481"/>
      <c r="F14" s="483"/>
      <c r="G14" s="483"/>
      <c r="H14" s="484"/>
      <c r="I14" s="484"/>
      <c r="J14" s="484"/>
      <c r="K14" s="484"/>
      <c r="L14" s="484"/>
      <c r="M14" s="484"/>
      <c r="N14" s="484"/>
      <c r="O14" s="481"/>
      <c r="P14" s="481"/>
      <c r="Q14" s="481"/>
      <c r="R14" s="515"/>
      <c r="S14" s="510"/>
      <c r="T14" s="509"/>
      <c r="U14" s="485"/>
      <c r="V14" s="486"/>
      <c r="W14" s="483"/>
      <c r="X14" s="483"/>
      <c r="Y14" s="483"/>
      <c r="Z14" s="483"/>
      <c r="AA14" s="483"/>
      <c r="AB14" s="486"/>
      <c r="AC14" s="488"/>
    </row>
    <row r="15" spans="1:30" ht="12.75">
      <c r="A15" s="158"/>
      <c r="B15" s="482"/>
      <c r="C15" s="481"/>
      <c r="D15" s="481"/>
      <c r="E15" s="481"/>
      <c r="F15" s="483"/>
      <c r="G15" s="483"/>
      <c r="H15" s="484"/>
      <c r="I15" s="484"/>
      <c r="J15" s="484"/>
      <c r="K15" s="484"/>
      <c r="L15" s="484"/>
      <c r="M15" s="484"/>
      <c r="N15" s="484"/>
      <c r="O15" s="481"/>
      <c r="P15" s="481"/>
      <c r="Q15" s="481"/>
      <c r="R15" s="515"/>
      <c r="S15" s="509"/>
      <c r="T15" s="509"/>
      <c r="U15" s="485"/>
      <c r="V15" s="486"/>
      <c r="W15" s="483"/>
      <c r="X15" s="483"/>
      <c r="Y15" s="483"/>
      <c r="Z15" s="483"/>
      <c r="AA15" s="483"/>
      <c r="AB15" s="486"/>
      <c r="AC15" s="488"/>
    </row>
    <row r="16" spans="1:30" ht="12.75">
      <c r="A16" s="158"/>
      <c r="B16" s="482"/>
      <c r="C16" s="481"/>
      <c r="D16" s="481"/>
      <c r="E16" s="481"/>
      <c r="F16" s="483"/>
      <c r="G16" s="483"/>
      <c r="H16" s="484"/>
      <c r="I16" s="484"/>
      <c r="J16" s="484"/>
      <c r="K16" s="484"/>
      <c r="L16" s="484"/>
      <c r="M16" s="484"/>
      <c r="N16" s="484"/>
      <c r="O16" s="481"/>
      <c r="P16" s="481"/>
      <c r="Q16" s="481"/>
      <c r="R16" s="515"/>
      <c r="S16" s="509"/>
      <c r="T16" s="509"/>
      <c r="U16" s="485"/>
      <c r="V16" s="486"/>
      <c r="W16" s="483"/>
      <c r="X16" s="483"/>
      <c r="Y16" s="483"/>
      <c r="Z16" s="483"/>
      <c r="AA16" s="483"/>
      <c r="AB16" s="486"/>
      <c r="AC16" s="488"/>
    </row>
    <row r="17" spans="1:29" ht="12.75">
      <c r="A17" s="158"/>
      <c r="B17" s="482"/>
      <c r="C17" s="481"/>
      <c r="D17" s="481"/>
      <c r="E17" s="481"/>
      <c r="F17" s="483"/>
      <c r="G17" s="483"/>
      <c r="H17" s="484"/>
      <c r="I17" s="484"/>
      <c r="J17" s="484"/>
      <c r="K17" s="484"/>
      <c r="L17" s="484"/>
      <c r="M17" s="484"/>
      <c r="N17" s="484"/>
      <c r="O17" s="481"/>
      <c r="P17" s="481"/>
      <c r="Q17" s="481"/>
      <c r="R17" s="515"/>
      <c r="S17" s="509"/>
      <c r="T17" s="509"/>
      <c r="U17" s="485"/>
      <c r="V17" s="486"/>
      <c r="W17" s="483"/>
      <c r="X17" s="483"/>
      <c r="Y17" s="483"/>
      <c r="Z17" s="483"/>
      <c r="AA17" s="483"/>
      <c r="AB17" s="486"/>
      <c r="AC17" s="488"/>
    </row>
    <row r="18" spans="1:29" ht="12.75">
      <c r="A18" s="158"/>
      <c r="B18" s="482"/>
      <c r="C18" s="481"/>
      <c r="D18" s="481"/>
      <c r="E18" s="481"/>
      <c r="F18" s="483"/>
      <c r="G18" s="483"/>
      <c r="H18" s="484"/>
      <c r="I18" s="484"/>
      <c r="J18" s="484"/>
      <c r="K18" s="484"/>
      <c r="L18" s="484"/>
      <c r="M18" s="484"/>
      <c r="N18" s="484"/>
      <c r="O18" s="481"/>
      <c r="P18" s="481"/>
      <c r="Q18" s="481"/>
      <c r="R18" s="516"/>
      <c r="S18" s="510"/>
      <c r="T18" s="509"/>
      <c r="U18" s="485"/>
      <c r="V18" s="486"/>
      <c r="W18" s="483"/>
      <c r="X18" s="483"/>
      <c r="Y18" s="483"/>
      <c r="Z18" s="483"/>
      <c r="AA18" s="483"/>
      <c r="AB18" s="486"/>
      <c r="AC18" s="488"/>
    </row>
    <row r="19" spans="1:29" ht="12.75">
      <c r="A19" s="158"/>
      <c r="B19" s="482"/>
      <c r="C19" s="481"/>
      <c r="D19" s="481"/>
      <c r="E19" s="481"/>
      <c r="F19" s="483"/>
      <c r="G19" s="483"/>
      <c r="H19" s="484"/>
      <c r="I19" s="484"/>
      <c r="J19" s="484"/>
      <c r="K19" s="484"/>
      <c r="L19" s="484"/>
      <c r="M19" s="484"/>
      <c r="N19" s="484"/>
      <c r="O19" s="481"/>
      <c r="P19" s="481"/>
      <c r="Q19" s="481"/>
      <c r="R19" s="515"/>
      <c r="S19" s="509"/>
      <c r="T19" s="509"/>
      <c r="U19" s="485"/>
      <c r="V19" s="486"/>
      <c r="W19" s="483"/>
      <c r="X19" s="483"/>
      <c r="Y19" s="483"/>
      <c r="Z19" s="483"/>
      <c r="AA19" s="483"/>
      <c r="AB19" s="486"/>
      <c r="AC19" s="488"/>
    </row>
    <row r="20" spans="1:29" ht="12.75">
      <c r="A20" s="158"/>
      <c r="B20" s="482"/>
      <c r="C20" s="481"/>
      <c r="D20" s="481"/>
      <c r="E20" s="481"/>
      <c r="F20" s="483"/>
      <c r="G20" s="483"/>
      <c r="H20" s="484"/>
      <c r="I20" s="484"/>
      <c r="J20" s="484"/>
      <c r="K20" s="484"/>
      <c r="L20" s="484"/>
      <c r="M20" s="484"/>
      <c r="N20" s="484"/>
      <c r="O20" s="481"/>
      <c r="P20" s="481"/>
      <c r="Q20" s="481"/>
      <c r="R20" s="515"/>
      <c r="S20" s="509"/>
      <c r="T20" s="509"/>
      <c r="U20" s="485"/>
      <c r="V20" s="486"/>
      <c r="W20" s="483"/>
      <c r="X20" s="483"/>
      <c r="Y20" s="483"/>
      <c r="Z20" s="483"/>
      <c r="AA20" s="483"/>
      <c r="AB20" s="486"/>
      <c r="AC20" s="489"/>
    </row>
    <row r="21" spans="1:29" ht="12.75">
      <c r="A21" s="158"/>
      <c r="B21" s="482"/>
      <c r="C21" s="481"/>
      <c r="D21" s="481"/>
      <c r="E21" s="481"/>
      <c r="F21" s="483"/>
      <c r="G21" s="483"/>
      <c r="H21" s="484"/>
      <c r="I21" s="484"/>
      <c r="J21" s="484"/>
      <c r="K21" s="484"/>
      <c r="L21" s="484"/>
      <c r="M21" s="484"/>
      <c r="N21" s="484"/>
      <c r="O21" s="481"/>
      <c r="P21" s="481"/>
      <c r="Q21" s="481"/>
      <c r="R21" s="515"/>
      <c r="S21" s="509"/>
      <c r="T21" s="509"/>
      <c r="U21" s="485"/>
      <c r="V21" s="486"/>
      <c r="W21" s="483"/>
      <c r="X21" s="483"/>
      <c r="Y21" s="483"/>
      <c r="Z21" s="483"/>
      <c r="AA21" s="483"/>
      <c r="AB21" s="486"/>
      <c r="AC21" s="489"/>
    </row>
    <row r="22" spans="1:29" ht="12.75">
      <c r="A22" s="158"/>
      <c r="B22" s="482"/>
      <c r="C22" s="481"/>
      <c r="D22" s="481"/>
      <c r="E22" s="481"/>
      <c r="F22" s="483"/>
      <c r="G22" s="483"/>
      <c r="H22" s="484"/>
      <c r="I22" s="484"/>
      <c r="J22" s="484"/>
      <c r="K22" s="484"/>
      <c r="L22" s="484"/>
      <c r="M22" s="484"/>
      <c r="N22" s="484"/>
      <c r="O22" s="481"/>
      <c r="P22" s="481"/>
      <c r="Q22" s="481"/>
      <c r="R22" s="515"/>
      <c r="S22" s="509"/>
      <c r="T22" s="510"/>
      <c r="U22" s="485"/>
      <c r="V22" s="486"/>
      <c r="W22" s="483"/>
      <c r="X22" s="483"/>
      <c r="Y22" s="483"/>
      <c r="Z22" s="483"/>
      <c r="AA22" s="483"/>
      <c r="AB22" s="486"/>
      <c r="AC22" s="489"/>
    </row>
    <row r="23" spans="1:29" ht="12.75">
      <c r="A23" s="158"/>
      <c r="B23" s="482"/>
      <c r="C23" s="481"/>
      <c r="D23" s="481"/>
      <c r="E23" s="481"/>
      <c r="F23" s="483"/>
      <c r="G23" s="483"/>
      <c r="H23" s="484"/>
      <c r="I23" s="484"/>
      <c r="J23" s="484"/>
      <c r="K23" s="484"/>
      <c r="L23" s="484"/>
      <c r="M23" s="484"/>
      <c r="N23" s="484"/>
      <c r="O23" s="481"/>
      <c r="P23" s="481"/>
      <c r="Q23" s="481"/>
      <c r="R23" s="515"/>
      <c r="S23" s="509"/>
      <c r="T23" s="509"/>
      <c r="U23" s="485"/>
      <c r="V23" s="486"/>
      <c r="W23" s="483"/>
      <c r="X23" s="483"/>
      <c r="Y23" s="483"/>
      <c r="Z23" s="483"/>
      <c r="AA23" s="483"/>
      <c r="AB23" s="486"/>
      <c r="AC23" s="489"/>
    </row>
    <row r="24" spans="1:29" ht="12.75">
      <c r="A24" s="158"/>
      <c r="B24" s="482"/>
      <c r="C24" s="481"/>
      <c r="D24" s="481"/>
      <c r="E24" s="481"/>
      <c r="F24" s="483"/>
      <c r="G24" s="483"/>
      <c r="H24" s="484"/>
      <c r="I24" s="484"/>
      <c r="J24" s="484"/>
      <c r="K24" s="484"/>
      <c r="L24" s="484"/>
      <c r="M24" s="484"/>
      <c r="N24" s="484"/>
      <c r="O24" s="481"/>
      <c r="P24" s="481"/>
      <c r="Q24" s="481"/>
      <c r="R24" s="516"/>
      <c r="S24" s="509"/>
      <c r="T24" s="509"/>
      <c r="U24" s="485"/>
      <c r="V24" s="486"/>
      <c r="W24" s="483"/>
      <c r="X24" s="483"/>
      <c r="Y24" s="483"/>
      <c r="Z24" s="483"/>
      <c r="AA24" s="483"/>
      <c r="AB24" s="486"/>
      <c r="AC24" s="489"/>
    </row>
    <row r="25" spans="1:29" ht="12.75">
      <c r="A25" s="158"/>
      <c r="B25" s="482"/>
      <c r="C25" s="481"/>
      <c r="D25" s="481"/>
      <c r="E25" s="481"/>
      <c r="F25" s="483"/>
      <c r="G25" s="483"/>
      <c r="H25" s="484"/>
      <c r="I25" s="484"/>
      <c r="J25" s="484"/>
      <c r="K25" s="484"/>
      <c r="L25" s="484"/>
      <c r="M25" s="484"/>
      <c r="N25" s="484"/>
      <c r="O25" s="481"/>
      <c r="P25" s="481"/>
      <c r="Q25" s="481"/>
      <c r="R25" s="515"/>
      <c r="S25" s="509"/>
      <c r="T25" s="510"/>
      <c r="U25" s="485"/>
      <c r="V25" s="486"/>
      <c r="W25" s="483"/>
      <c r="X25" s="483"/>
      <c r="Y25" s="483"/>
      <c r="Z25" s="483"/>
      <c r="AA25" s="483"/>
      <c r="AB25" s="486"/>
      <c r="AC25" s="489"/>
    </row>
    <row r="26" spans="1:29" ht="12.75">
      <c r="A26" s="158"/>
      <c r="B26" s="482"/>
      <c r="C26" s="481"/>
      <c r="D26" s="481"/>
      <c r="E26" s="481"/>
      <c r="F26" s="483"/>
      <c r="G26" s="483"/>
      <c r="H26" s="484"/>
      <c r="I26" s="484"/>
      <c r="J26" s="484"/>
      <c r="K26" s="484"/>
      <c r="L26" s="484"/>
      <c r="M26" s="484"/>
      <c r="N26" s="484"/>
      <c r="O26" s="481"/>
      <c r="P26" s="481"/>
      <c r="Q26" s="481"/>
      <c r="R26" s="515"/>
      <c r="S26" s="509"/>
      <c r="T26" s="510"/>
      <c r="U26" s="485"/>
      <c r="V26" s="486"/>
      <c r="W26" s="483"/>
      <c r="X26" s="483"/>
      <c r="Y26" s="483"/>
      <c r="Z26" s="483"/>
      <c r="AA26" s="483"/>
      <c r="AB26" s="486"/>
      <c r="AC26" s="489"/>
    </row>
    <row r="27" spans="1:29" ht="12.75">
      <c r="A27" s="158"/>
      <c r="B27" s="482"/>
      <c r="C27" s="481"/>
      <c r="D27" s="481"/>
      <c r="E27" s="481"/>
      <c r="F27" s="483"/>
      <c r="G27" s="483"/>
      <c r="H27" s="484"/>
      <c r="I27" s="484"/>
      <c r="J27" s="484"/>
      <c r="K27" s="484"/>
      <c r="L27" s="484"/>
      <c r="M27" s="484"/>
      <c r="N27" s="484"/>
      <c r="O27" s="481"/>
      <c r="P27" s="481"/>
      <c r="Q27" s="481"/>
      <c r="R27" s="515"/>
      <c r="S27" s="509"/>
      <c r="T27" s="510"/>
      <c r="U27" s="487"/>
      <c r="V27" s="486"/>
      <c r="W27" s="483"/>
      <c r="X27" s="483"/>
      <c r="Y27" s="483"/>
      <c r="Z27" s="483"/>
      <c r="AA27" s="483"/>
      <c r="AB27" s="486"/>
      <c r="AC27" s="489"/>
    </row>
    <row r="28" spans="1:29" ht="12.75">
      <c r="A28" s="158"/>
      <c r="B28" s="482"/>
      <c r="C28" s="481"/>
      <c r="D28" s="481"/>
      <c r="E28" s="481"/>
      <c r="F28" s="483"/>
      <c r="G28" s="483"/>
      <c r="H28" s="484"/>
      <c r="I28" s="484"/>
      <c r="J28" s="484"/>
      <c r="K28" s="484"/>
      <c r="L28" s="484"/>
      <c r="M28" s="484"/>
      <c r="N28" s="484"/>
      <c r="O28" s="481"/>
      <c r="P28" s="481"/>
      <c r="Q28" s="481"/>
      <c r="R28" s="515"/>
      <c r="S28" s="509"/>
      <c r="T28" s="509"/>
      <c r="U28" s="485"/>
      <c r="V28" s="486"/>
      <c r="W28" s="483"/>
      <c r="X28" s="483"/>
      <c r="Y28" s="483"/>
      <c r="Z28" s="483"/>
      <c r="AA28" s="483"/>
      <c r="AB28" s="486"/>
      <c r="AC28" s="489"/>
    </row>
    <row r="29" spans="1:29" ht="12.75">
      <c r="A29" s="158"/>
      <c r="B29" s="482"/>
      <c r="C29" s="481"/>
      <c r="D29" s="481"/>
      <c r="E29" s="481"/>
      <c r="F29" s="483"/>
      <c r="G29" s="483"/>
      <c r="H29" s="484"/>
      <c r="I29" s="484"/>
      <c r="J29" s="484"/>
      <c r="K29" s="484"/>
      <c r="L29" s="484"/>
      <c r="M29" s="484"/>
      <c r="N29" s="484"/>
      <c r="O29" s="481"/>
      <c r="P29" s="481"/>
      <c r="Q29" s="481"/>
      <c r="R29" s="515"/>
      <c r="S29" s="509"/>
      <c r="T29" s="509"/>
      <c r="U29" s="487"/>
      <c r="V29" s="486"/>
      <c r="W29" s="483"/>
      <c r="X29" s="483"/>
      <c r="Y29" s="483"/>
      <c r="Z29" s="483"/>
      <c r="AA29" s="483"/>
      <c r="AB29" s="486"/>
      <c r="AC29" s="489"/>
    </row>
    <row r="30" spans="1:29" ht="12.75">
      <c r="A30" s="158"/>
      <c r="B30" s="482"/>
      <c r="C30" s="481"/>
      <c r="D30" s="481"/>
      <c r="E30" s="481"/>
      <c r="F30" s="483"/>
      <c r="G30" s="483"/>
      <c r="H30" s="484"/>
      <c r="I30" s="484"/>
      <c r="J30" s="484"/>
      <c r="K30" s="484"/>
      <c r="L30" s="484"/>
      <c r="M30" s="484"/>
      <c r="N30" s="484"/>
      <c r="O30" s="481"/>
      <c r="P30" s="481"/>
      <c r="Q30" s="481"/>
      <c r="R30" s="515"/>
      <c r="S30" s="509"/>
      <c r="T30" s="509"/>
      <c r="U30" s="485"/>
      <c r="V30" s="486"/>
      <c r="W30" s="483"/>
      <c r="X30" s="483"/>
      <c r="Y30" s="483"/>
      <c r="Z30" s="483"/>
      <c r="AA30" s="483"/>
      <c r="AB30" s="486"/>
      <c r="AC30" s="489"/>
    </row>
    <row r="31" spans="1:29" ht="12.75">
      <c r="A31" s="158"/>
      <c r="B31" s="482"/>
      <c r="C31" s="481"/>
      <c r="D31" s="481"/>
      <c r="E31" s="481"/>
      <c r="F31" s="483"/>
      <c r="G31" s="483"/>
      <c r="H31" s="484"/>
      <c r="I31" s="484"/>
      <c r="J31" s="484"/>
      <c r="K31" s="484"/>
      <c r="L31" s="484"/>
      <c r="M31" s="484"/>
      <c r="N31" s="484"/>
      <c r="O31" s="481"/>
      <c r="P31" s="481"/>
      <c r="Q31" s="481"/>
      <c r="R31" s="515"/>
      <c r="S31" s="509"/>
      <c r="T31" s="509"/>
      <c r="U31" s="485"/>
      <c r="V31" s="486"/>
      <c r="W31" s="483"/>
      <c r="X31" s="483"/>
      <c r="Y31" s="483"/>
      <c r="Z31" s="483"/>
      <c r="AA31" s="483"/>
      <c r="AB31" s="486"/>
      <c r="AC31" s="489"/>
    </row>
    <row r="32" spans="1:29" ht="12.75">
      <c r="A32" s="158"/>
      <c r="B32" s="482"/>
      <c r="C32" s="481"/>
      <c r="D32" s="481"/>
      <c r="E32" s="481"/>
      <c r="F32" s="483"/>
      <c r="G32" s="483"/>
      <c r="H32" s="484"/>
      <c r="I32" s="484"/>
      <c r="J32" s="484"/>
      <c r="K32" s="484"/>
      <c r="L32" s="484"/>
      <c r="M32" s="484"/>
      <c r="N32" s="484"/>
      <c r="O32" s="481"/>
      <c r="P32" s="481"/>
      <c r="Q32" s="481"/>
      <c r="R32" s="515"/>
      <c r="S32" s="509"/>
      <c r="T32" s="510"/>
      <c r="U32" s="485"/>
      <c r="V32" s="486"/>
      <c r="W32" s="483"/>
      <c r="X32" s="483"/>
      <c r="Y32" s="483"/>
      <c r="Z32" s="483"/>
      <c r="AA32" s="483"/>
      <c r="AB32" s="486"/>
      <c r="AC32" s="489"/>
    </row>
    <row r="33" spans="1:29" ht="12.75">
      <c r="A33" s="158"/>
      <c r="B33" s="482"/>
      <c r="C33" s="481"/>
      <c r="D33" s="481"/>
      <c r="E33" s="481"/>
      <c r="F33" s="483"/>
      <c r="G33" s="483"/>
      <c r="H33" s="484"/>
      <c r="I33" s="484"/>
      <c r="J33" s="484"/>
      <c r="K33" s="484"/>
      <c r="L33" s="484"/>
      <c r="M33" s="484"/>
      <c r="N33" s="484"/>
      <c r="O33" s="481"/>
      <c r="P33" s="481"/>
      <c r="Q33" s="481"/>
      <c r="R33" s="515"/>
      <c r="S33" s="509"/>
      <c r="T33" s="510"/>
      <c r="U33" s="485"/>
      <c r="V33" s="486"/>
      <c r="W33" s="483"/>
      <c r="X33" s="483"/>
      <c r="Y33" s="483"/>
      <c r="Z33" s="483"/>
      <c r="AA33" s="483"/>
      <c r="AB33" s="486"/>
      <c r="AC33" s="489"/>
    </row>
    <row r="34" spans="1:29" ht="12.75">
      <c r="A34" s="158"/>
      <c r="B34" s="172"/>
      <c r="C34" s="151"/>
      <c r="D34" s="151"/>
      <c r="E34" s="153"/>
      <c r="F34" s="154"/>
      <c r="G34" s="154"/>
      <c r="H34" s="314"/>
      <c r="I34" s="314"/>
      <c r="J34" s="314"/>
      <c r="K34" s="314"/>
      <c r="L34" s="314"/>
      <c r="M34" s="314"/>
      <c r="N34" s="314"/>
      <c r="O34" s="151"/>
      <c r="P34" s="151"/>
      <c r="Q34" s="151"/>
      <c r="R34" s="159"/>
      <c r="S34" s="160"/>
      <c r="T34" s="160"/>
      <c r="U34" s="160"/>
      <c r="V34" s="313"/>
      <c r="W34" s="313"/>
      <c r="X34" s="313"/>
      <c r="Y34" s="313"/>
      <c r="Z34" s="313"/>
      <c r="AA34" s="313"/>
      <c r="AB34" s="313"/>
      <c r="AC34" s="313"/>
    </row>
    <row r="35" spans="1:29" ht="12.75">
      <c r="A35" s="158"/>
      <c r="B35" s="172"/>
      <c r="C35" s="151"/>
      <c r="D35" s="151"/>
      <c r="E35" s="153"/>
      <c r="F35" s="154"/>
      <c r="G35" s="154"/>
      <c r="H35" s="314"/>
      <c r="I35" s="314"/>
      <c r="J35" s="314"/>
      <c r="K35" s="314"/>
      <c r="L35" s="314"/>
      <c r="M35" s="314"/>
      <c r="N35" s="314"/>
      <c r="O35" s="151"/>
      <c r="P35" s="151"/>
      <c r="Q35" s="151"/>
      <c r="R35" s="153"/>
      <c r="S35" s="154"/>
      <c r="T35" s="154"/>
      <c r="U35" s="154"/>
      <c r="V35" s="314"/>
      <c r="W35" s="314"/>
      <c r="X35" s="314"/>
      <c r="Y35" s="314"/>
      <c r="Z35" s="314"/>
      <c r="AA35" s="314"/>
      <c r="AB35" s="314"/>
      <c r="AC35" s="314"/>
    </row>
    <row r="36" spans="1:29" ht="12.75">
      <c r="A36" s="158"/>
      <c r="B36" s="172"/>
      <c r="C36" s="151"/>
      <c r="D36" s="151"/>
      <c r="E36" s="153"/>
      <c r="F36" s="154"/>
      <c r="G36" s="154"/>
      <c r="H36" s="314"/>
      <c r="I36" s="314"/>
      <c r="J36" s="314"/>
      <c r="K36" s="314"/>
      <c r="L36" s="314"/>
      <c r="M36" s="314"/>
      <c r="N36" s="314"/>
      <c r="O36" s="151"/>
      <c r="P36" s="151"/>
      <c r="Q36" s="151"/>
      <c r="R36" s="153"/>
      <c r="S36" s="154"/>
      <c r="T36" s="154"/>
      <c r="U36" s="154"/>
      <c r="V36" s="314"/>
      <c r="W36" s="314"/>
      <c r="X36" s="314"/>
      <c r="Y36" s="314"/>
      <c r="Z36" s="314"/>
      <c r="AA36" s="314"/>
      <c r="AB36" s="314"/>
      <c r="AC36" s="314"/>
    </row>
    <row r="37" spans="1:29" ht="12.75">
      <c r="A37" s="158"/>
      <c r="B37" s="172"/>
      <c r="C37" s="151"/>
      <c r="D37" s="151"/>
      <c r="E37" s="153"/>
      <c r="F37" s="154"/>
      <c r="G37" s="154"/>
      <c r="H37" s="314"/>
      <c r="I37" s="314"/>
      <c r="J37" s="314"/>
      <c r="K37" s="314"/>
      <c r="L37" s="314"/>
      <c r="M37" s="314"/>
      <c r="N37" s="314"/>
      <c r="O37" s="151"/>
      <c r="P37" s="151"/>
      <c r="Q37" s="151"/>
      <c r="R37" s="153"/>
      <c r="S37" s="154"/>
      <c r="T37" s="154"/>
      <c r="U37" s="154"/>
      <c r="V37" s="314"/>
      <c r="W37" s="314"/>
      <c r="X37" s="314"/>
      <c r="Y37" s="314"/>
      <c r="Z37" s="314"/>
      <c r="AA37" s="314"/>
      <c r="AB37" s="314"/>
      <c r="AC37" s="314"/>
    </row>
    <row r="38" spans="1:29" ht="12.75">
      <c r="A38" s="158"/>
      <c r="B38" s="172"/>
      <c r="C38" s="151"/>
      <c r="D38" s="151"/>
      <c r="E38" s="153"/>
      <c r="F38" s="154"/>
      <c r="G38" s="154"/>
      <c r="H38" s="314"/>
      <c r="I38" s="314"/>
      <c r="J38" s="314"/>
      <c r="K38" s="314"/>
      <c r="L38" s="314"/>
      <c r="M38" s="314"/>
      <c r="N38" s="314"/>
      <c r="O38" s="151"/>
      <c r="P38" s="151"/>
      <c r="Q38" s="151"/>
      <c r="R38" s="153"/>
      <c r="S38" s="154"/>
      <c r="T38" s="154"/>
      <c r="U38" s="154"/>
      <c r="V38" s="314"/>
      <c r="W38" s="314"/>
      <c r="X38" s="314"/>
      <c r="Y38" s="314"/>
      <c r="Z38" s="314"/>
      <c r="AA38" s="314"/>
      <c r="AB38" s="314"/>
      <c r="AC38" s="314"/>
    </row>
    <row r="39" spans="1:29" ht="12.75">
      <c r="A39" s="158"/>
      <c r="B39" s="172"/>
      <c r="C39" s="151"/>
      <c r="D39" s="151"/>
      <c r="E39" s="153"/>
      <c r="F39" s="154"/>
      <c r="G39" s="154"/>
      <c r="H39" s="314"/>
      <c r="I39" s="314"/>
      <c r="J39" s="314"/>
      <c r="K39" s="314"/>
      <c r="L39" s="314"/>
      <c r="M39" s="314"/>
      <c r="N39" s="314"/>
      <c r="O39" s="151"/>
      <c r="P39" s="151"/>
      <c r="Q39" s="151"/>
      <c r="R39" s="153"/>
      <c r="S39" s="154"/>
      <c r="T39" s="154"/>
      <c r="U39" s="154"/>
      <c r="V39" s="314"/>
      <c r="W39" s="314"/>
      <c r="X39" s="314"/>
      <c r="Y39" s="314"/>
      <c r="Z39" s="314"/>
      <c r="AA39" s="314"/>
      <c r="AB39" s="314"/>
      <c r="AC39" s="314"/>
    </row>
    <row r="40" spans="1:29" ht="12.75">
      <c r="A40" s="158"/>
      <c r="B40" s="172"/>
      <c r="C40" s="151"/>
      <c r="D40" s="151"/>
      <c r="E40" s="153"/>
      <c r="F40" s="154"/>
      <c r="G40" s="154"/>
      <c r="H40" s="314"/>
      <c r="I40" s="314"/>
      <c r="J40" s="314"/>
      <c r="K40" s="314"/>
      <c r="L40" s="314"/>
      <c r="M40" s="314"/>
      <c r="N40" s="314"/>
      <c r="O40" s="151"/>
      <c r="P40" s="151"/>
      <c r="Q40" s="151"/>
      <c r="R40" s="153"/>
      <c r="S40" s="154"/>
      <c r="T40" s="154"/>
      <c r="U40" s="154"/>
      <c r="V40" s="314"/>
      <c r="W40" s="314"/>
      <c r="X40" s="314"/>
      <c r="Y40" s="314"/>
      <c r="Z40" s="314"/>
      <c r="AA40" s="314"/>
      <c r="AB40" s="314"/>
      <c r="AC40" s="314"/>
    </row>
    <row r="41" spans="1:29" ht="12.75">
      <c r="A41" s="158"/>
      <c r="B41" s="172"/>
      <c r="C41" s="151"/>
      <c r="D41" s="151"/>
      <c r="E41" s="153"/>
      <c r="F41" s="154"/>
      <c r="G41" s="154"/>
      <c r="H41" s="314"/>
      <c r="I41" s="314"/>
      <c r="J41" s="314"/>
      <c r="K41" s="314"/>
      <c r="L41" s="314"/>
      <c r="M41" s="314"/>
      <c r="N41" s="314"/>
      <c r="O41" s="151"/>
      <c r="P41" s="151"/>
      <c r="Q41" s="151"/>
      <c r="R41" s="153"/>
      <c r="S41" s="154"/>
      <c r="T41" s="154"/>
      <c r="U41" s="154"/>
      <c r="V41" s="314"/>
      <c r="W41" s="314"/>
      <c r="X41" s="314"/>
      <c r="Y41" s="314"/>
      <c r="Z41" s="314"/>
      <c r="AA41" s="314"/>
      <c r="AB41" s="314"/>
      <c r="AC41" s="314"/>
    </row>
    <row r="42" spans="1:29" ht="12.75">
      <c r="A42" s="158"/>
      <c r="B42" s="172"/>
      <c r="C42" s="151"/>
      <c r="D42" s="151"/>
      <c r="E42" s="153"/>
      <c r="F42" s="154"/>
      <c r="G42" s="154"/>
      <c r="H42" s="314"/>
      <c r="I42" s="314"/>
      <c r="J42" s="314"/>
      <c r="K42" s="314"/>
      <c r="L42" s="314"/>
      <c r="M42" s="314"/>
      <c r="N42" s="314"/>
      <c r="O42" s="151"/>
      <c r="P42" s="151"/>
      <c r="Q42" s="151"/>
      <c r="R42" s="153"/>
      <c r="S42" s="154"/>
      <c r="T42" s="154"/>
      <c r="U42" s="154"/>
      <c r="V42" s="314"/>
      <c r="W42" s="314"/>
      <c r="X42" s="314"/>
      <c r="Y42" s="314"/>
      <c r="Z42" s="314"/>
      <c r="AA42" s="314"/>
      <c r="AB42" s="314"/>
      <c r="AC42" s="314"/>
    </row>
    <row r="43" spans="1:29" ht="12.75">
      <c r="A43" s="158"/>
      <c r="B43" s="172"/>
      <c r="C43" s="151"/>
      <c r="D43" s="151"/>
      <c r="E43" s="153"/>
      <c r="F43" s="154"/>
      <c r="G43" s="154"/>
      <c r="H43" s="314"/>
      <c r="I43" s="314"/>
      <c r="J43" s="314"/>
      <c r="K43" s="314"/>
      <c r="L43" s="314"/>
      <c r="M43" s="314"/>
      <c r="N43" s="314"/>
      <c r="O43" s="151"/>
      <c r="P43" s="151"/>
      <c r="Q43" s="151"/>
      <c r="R43" s="153"/>
      <c r="S43" s="154"/>
      <c r="T43" s="154"/>
      <c r="U43" s="154"/>
      <c r="V43" s="314"/>
      <c r="W43" s="314"/>
      <c r="X43" s="314"/>
      <c r="Y43" s="314"/>
      <c r="Z43" s="314"/>
      <c r="AA43" s="314"/>
      <c r="AB43" s="314"/>
      <c r="AC43" s="314"/>
    </row>
    <row r="44" spans="1:29" ht="12.75">
      <c r="A44" s="158"/>
      <c r="B44" s="172"/>
      <c r="C44" s="151"/>
      <c r="D44" s="151"/>
      <c r="E44" s="153"/>
      <c r="F44" s="154"/>
      <c r="G44" s="154"/>
      <c r="H44" s="314"/>
      <c r="I44" s="314"/>
      <c r="J44" s="314"/>
      <c r="K44" s="314"/>
      <c r="L44" s="314"/>
      <c r="M44" s="314"/>
      <c r="N44" s="314"/>
      <c r="O44" s="151"/>
      <c r="P44" s="151"/>
      <c r="Q44" s="151"/>
      <c r="R44" s="153"/>
      <c r="S44" s="154"/>
      <c r="T44" s="154"/>
      <c r="U44" s="154"/>
      <c r="V44" s="314"/>
      <c r="W44" s="314"/>
      <c r="X44" s="314"/>
      <c r="Y44" s="314"/>
      <c r="Z44" s="314"/>
      <c r="AA44" s="314"/>
      <c r="AB44" s="314"/>
      <c r="AC44" s="314"/>
    </row>
    <row r="45" spans="1:29" ht="12.75">
      <c r="A45" s="158"/>
      <c r="B45" s="172"/>
      <c r="C45" s="151"/>
      <c r="D45" s="151"/>
      <c r="E45" s="153"/>
      <c r="F45" s="154"/>
      <c r="G45" s="154"/>
      <c r="H45" s="314"/>
      <c r="I45" s="314"/>
      <c r="J45" s="314"/>
      <c r="K45" s="314"/>
      <c r="L45" s="314"/>
      <c r="M45" s="314"/>
      <c r="N45" s="314"/>
      <c r="O45" s="151"/>
      <c r="P45" s="151"/>
      <c r="Q45" s="151"/>
      <c r="R45" s="153"/>
      <c r="S45" s="154"/>
      <c r="T45" s="154"/>
      <c r="U45" s="154"/>
      <c r="V45" s="314"/>
      <c r="W45" s="314"/>
      <c r="X45" s="314"/>
      <c r="Y45" s="314"/>
      <c r="Z45" s="314"/>
      <c r="AA45" s="314"/>
      <c r="AB45" s="314"/>
      <c r="AC45" s="314"/>
    </row>
    <row r="46" spans="1:29" ht="12.75">
      <c r="A46" s="158"/>
      <c r="B46" s="172"/>
      <c r="C46" s="151"/>
      <c r="D46" s="151"/>
      <c r="E46" s="153"/>
      <c r="F46" s="154"/>
      <c r="G46" s="154"/>
      <c r="H46" s="314"/>
      <c r="I46" s="314"/>
      <c r="J46" s="314"/>
      <c r="K46" s="314"/>
      <c r="L46" s="314"/>
      <c r="M46" s="314"/>
      <c r="N46" s="314"/>
      <c r="O46" s="151"/>
      <c r="P46" s="151"/>
      <c r="Q46" s="151"/>
      <c r="R46" s="153"/>
      <c r="S46" s="154"/>
      <c r="T46" s="154"/>
      <c r="U46" s="154"/>
      <c r="V46" s="314"/>
      <c r="W46" s="314"/>
      <c r="X46" s="314"/>
      <c r="Y46" s="314"/>
      <c r="Z46" s="314"/>
      <c r="AA46" s="314"/>
      <c r="AB46" s="314"/>
      <c r="AC46" s="314"/>
    </row>
    <row r="47" spans="1:29" ht="12.75">
      <c r="A47" s="158"/>
      <c r="B47" s="172"/>
      <c r="C47" s="151"/>
      <c r="D47" s="151"/>
      <c r="E47" s="153"/>
      <c r="F47" s="154"/>
      <c r="G47" s="154"/>
      <c r="H47" s="314"/>
      <c r="I47" s="314"/>
      <c r="J47" s="314"/>
      <c r="K47" s="314"/>
      <c r="L47" s="314"/>
      <c r="M47" s="314"/>
      <c r="N47" s="314"/>
      <c r="O47" s="151"/>
      <c r="P47" s="151"/>
      <c r="Q47" s="151"/>
      <c r="R47" s="153"/>
      <c r="S47" s="154"/>
      <c r="T47" s="154"/>
      <c r="U47" s="154"/>
      <c r="V47" s="314"/>
      <c r="W47" s="314"/>
      <c r="X47" s="314"/>
      <c r="Y47" s="314"/>
      <c r="Z47" s="314"/>
      <c r="AA47" s="314"/>
      <c r="AB47" s="314"/>
      <c r="AC47" s="314"/>
    </row>
    <row r="48" spans="1:29" ht="12.75">
      <c r="A48" s="158"/>
      <c r="B48" s="172"/>
      <c r="C48" s="151"/>
      <c r="D48" s="151"/>
      <c r="E48" s="153"/>
      <c r="F48" s="154"/>
      <c r="G48" s="154"/>
      <c r="H48" s="314"/>
      <c r="I48" s="314"/>
      <c r="J48" s="314"/>
      <c r="K48" s="314"/>
      <c r="L48" s="314"/>
      <c r="M48" s="314"/>
      <c r="N48" s="314"/>
      <c r="O48" s="151"/>
      <c r="P48" s="151"/>
      <c r="Q48" s="151"/>
      <c r="R48" s="153"/>
      <c r="S48" s="154"/>
      <c r="T48" s="154"/>
      <c r="U48" s="154"/>
      <c r="V48" s="314"/>
      <c r="W48" s="314"/>
      <c r="X48" s="314"/>
      <c r="Y48" s="314"/>
      <c r="Z48" s="314"/>
      <c r="AA48" s="314"/>
      <c r="AB48" s="314"/>
      <c r="AC48" s="314"/>
    </row>
    <row r="49" spans="1:29" ht="12.75">
      <c r="A49" s="158"/>
      <c r="B49" s="172"/>
      <c r="C49" s="151"/>
      <c r="D49" s="151"/>
      <c r="E49" s="153"/>
      <c r="F49" s="154"/>
      <c r="G49" s="154"/>
      <c r="H49" s="314"/>
      <c r="I49" s="314"/>
      <c r="J49" s="314"/>
      <c r="K49" s="314"/>
      <c r="L49" s="314"/>
      <c r="M49" s="314"/>
      <c r="N49" s="314"/>
      <c r="O49" s="151"/>
      <c r="P49" s="151"/>
      <c r="Q49" s="151"/>
      <c r="R49" s="153"/>
      <c r="S49" s="154"/>
      <c r="T49" s="154"/>
      <c r="U49" s="154"/>
      <c r="V49" s="314"/>
      <c r="W49" s="314"/>
      <c r="X49" s="314"/>
      <c r="Y49" s="314"/>
      <c r="Z49" s="314"/>
      <c r="AA49" s="314"/>
      <c r="AB49" s="314"/>
      <c r="AC49" s="314"/>
    </row>
    <row r="50" spans="1:29" ht="12.75">
      <c r="A50" s="158"/>
      <c r="B50" s="172"/>
      <c r="C50" s="151"/>
      <c r="D50" s="151"/>
      <c r="E50" s="153"/>
      <c r="F50" s="154"/>
      <c r="G50" s="154"/>
      <c r="H50" s="314"/>
      <c r="I50" s="314"/>
      <c r="J50" s="314"/>
      <c r="K50" s="314"/>
      <c r="L50" s="314"/>
      <c r="M50" s="314"/>
      <c r="N50" s="314"/>
      <c r="O50" s="151"/>
      <c r="P50" s="151"/>
      <c r="Q50" s="151"/>
      <c r="R50" s="153"/>
      <c r="S50" s="154"/>
      <c r="T50" s="154"/>
      <c r="U50" s="154"/>
      <c r="V50" s="314"/>
      <c r="W50" s="314"/>
      <c r="X50" s="314"/>
      <c r="Y50" s="314"/>
      <c r="Z50" s="314"/>
      <c r="AA50" s="314"/>
      <c r="AB50" s="314"/>
      <c r="AC50" s="314"/>
    </row>
    <row r="51" spans="1:29" ht="12.75">
      <c r="A51" s="158"/>
      <c r="B51" s="172"/>
      <c r="C51" s="151"/>
      <c r="D51" s="151"/>
      <c r="E51" s="153"/>
      <c r="F51" s="154"/>
      <c r="G51" s="154"/>
      <c r="H51" s="314"/>
      <c r="I51" s="314"/>
      <c r="J51" s="314"/>
      <c r="K51" s="314"/>
      <c r="L51" s="314"/>
      <c r="M51" s="314"/>
      <c r="N51" s="314"/>
      <c r="O51" s="151"/>
      <c r="P51" s="151"/>
      <c r="Q51" s="151"/>
      <c r="R51" s="153"/>
      <c r="S51" s="154"/>
      <c r="T51" s="154"/>
      <c r="U51" s="154"/>
      <c r="V51" s="314"/>
      <c r="W51" s="314"/>
      <c r="X51" s="314"/>
      <c r="Y51" s="314"/>
      <c r="Z51" s="314"/>
      <c r="AA51" s="314"/>
      <c r="AB51" s="314"/>
      <c r="AC51" s="314"/>
    </row>
    <row r="52" spans="1:29" ht="12.75">
      <c r="A52" s="158"/>
      <c r="B52" s="172"/>
      <c r="C52" s="151"/>
      <c r="D52" s="151"/>
      <c r="E52" s="153"/>
      <c r="F52" s="154"/>
      <c r="G52" s="154"/>
      <c r="H52" s="314"/>
      <c r="I52" s="314"/>
      <c r="J52" s="314"/>
      <c r="K52" s="314"/>
      <c r="L52" s="314"/>
      <c r="M52" s="314"/>
      <c r="N52" s="314"/>
      <c r="O52" s="151"/>
      <c r="P52" s="151"/>
      <c r="Q52" s="151"/>
      <c r="R52" s="153"/>
      <c r="S52" s="154"/>
      <c r="T52" s="154"/>
      <c r="U52" s="154"/>
      <c r="V52" s="314"/>
      <c r="W52" s="314"/>
      <c r="X52" s="314"/>
      <c r="Y52" s="314"/>
      <c r="Z52" s="314"/>
      <c r="AA52" s="314"/>
      <c r="AB52" s="314"/>
      <c r="AC52" s="314"/>
    </row>
    <row r="53" spans="1:29" ht="12.75">
      <c r="A53" s="158"/>
      <c r="B53" s="172"/>
      <c r="C53" s="151"/>
      <c r="D53" s="151"/>
      <c r="E53" s="153"/>
      <c r="F53" s="154"/>
      <c r="G53" s="154"/>
      <c r="H53" s="314"/>
      <c r="I53" s="314"/>
      <c r="J53" s="314"/>
      <c r="K53" s="314"/>
      <c r="L53" s="314"/>
      <c r="M53" s="314"/>
      <c r="N53" s="314"/>
      <c r="O53" s="151"/>
      <c r="P53" s="151"/>
      <c r="Q53" s="151"/>
      <c r="R53" s="153"/>
      <c r="S53" s="154"/>
      <c r="T53" s="154"/>
      <c r="U53" s="154"/>
      <c r="V53" s="314"/>
      <c r="W53" s="314"/>
      <c r="X53" s="314"/>
      <c r="Y53" s="314"/>
      <c r="Z53" s="314"/>
      <c r="AA53" s="314"/>
      <c r="AB53" s="314"/>
      <c r="AC53" s="314"/>
    </row>
    <row r="54" spans="1:29" ht="12.75">
      <c r="A54" s="158"/>
      <c r="B54" s="172"/>
      <c r="C54" s="151"/>
      <c r="D54" s="151"/>
      <c r="E54" s="153"/>
      <c r="F54" s="154"/>
      <c r="G54" s="154"/>
      <c r="H54" s="314"/>
      <c r="I54" s="314"/>
      <c r="J54" s="314"/>
      <c r="K54" s="314"/>
      <c r="L54" s="314"/>
      <c r="M54" s="314"/>
      <c r="N54" s="314"/>
      <c r="O54" s="151"/>
      <c r="P54" s="151"/>
      <c r="Q54" s="151"/>
      <c r="R54" s="153"/>
      <c r="S54" s="154"/>
      <c r="T54" s="154"/>
      <c r="U54" s="154"/>
      <c r="V54" s="314"/>
      <c r="W54" s="314"/>
      <c r="X54" s="314"/>
      <c r="Y54" s="314"/>
      <c r="Z54" s="314"/>
      <c r="AA54" s="314"/>
      <c r="AB54" s="314"/>
      <c r="AC54" s="314"/>
    </row>
    <row r="55" spans="1:29" ht="12.75">
      <c r="A55" s="158"/>
      <c r="B55" s="172"/>
      <c r="C55" s="151"/>
      <c r="D55" s="151"/>
      <c r="E55" s="153"/>
      <c r="F55" s="154"/>
      <c r="G55" s="154"/>
      <c r="H55" s="314"/>
      <c r="I55" s="314"/>
      <c r="J55" s="314"/>
      <c r="K55" s="314"/>
      <c r="L55" s="314"/>
      <c r="M55" s="314"/>
      <c r="N55" s="314"/>
      <c r="O55" s="151"/>
      <c r="P55" s="151"/>
      <c r="Q55" s="151"/>
      <c r="R55" s="153"/>
      <c r="S55" s="154"/>
      <c r="T55" s="154"/>
      <c r="U55" s="154"/>
      <c r="V55" s="314"/>
      <c r="W55" s="314"/>
      <c r="X55" s="314"/>
      <c r="Y55" s="314"/>
      <c r="Z55" s="314"/>
      <c r="AA55" s="314"/>
      <c r="AB55" s="314"/>
      <c r="AC55" s="314"/>
    </row>
    <row r="56" spans="1:29" ht="12.75">
      <c r="A56" s="158"/>
      <c r="B56" s="172"/>
      <c r="C56" s="151"/>
      <c r="D56" s="151"/>
      <c r="E56" s="153"/>
      <c r="F56" s="154"/>
      <c r="G56" s="154"/>
      <c r="H56" s="314"/>
      <c r="I56" s="314"/>
      <c r="J56" s="314"/>
      <c r="K56" s="314"/>
      <c r="L56" s="314"/>
      <c r="M56" s="314"/>
      <c r="N56" s="314"/>
      <c r="O56" s="151"/>
      <c r="P56" s="151"/>
      <c r="Q56" s="151"/>
      <c r="R56" s="153"/>
      <c r="S56" s="154"/>
      <c r="T56" s="154"/>
      <c r="U56" s="154"/>
      <c r="V56" s="314"/>
      <c r="W56" s="314"/>
      <c r="X56" s="314"/>
      <c r="Y56" s="314"/>
      <c r="Z56" s="314"/>
      <c r="AA56" s="314"/>
      <c r="AB56" s="314"/>
      <c r="AC56" s="314"/>
    </row>
    <row r="57" spans="1:29" ht="12.75">
      <c r="A57" s="158"/>
      <c r="B57" s="172"/>
      <c r="C57" s="151"/>
      <c r="D57" s="151"/>
      <c r="E57" s="153"/>
      <c r="F57" s="154"/>
      <c r="G57" s="154"/>
      <c r="H57" s="314"/>
      <c r="I57" s="314"/>
      <c r="J57" s="314"/>
      <c r="K57" s="314"/>
      <c r="L57" s="314"/>
      <c r="M57" s="314"/>
      <c r="N57" s="314"/>
      <c r="O57" s="151"/>
      <c r="P57" s="151"/>
      <c r="Q57" s="151"/>
      <c r="R57" s="153"/>
      <c r="S57" s="154"/>
      <c r="T57" s="154"/>
      <c r="U57" s="154"/>
      <c r="V57" s="314"/>
      <c r="W57" s="314"/>
      <c r="X57" s="314"/>
      <c r="Y57" s="314"/>
      <c r="Z57" s="314"/>
      <c r="AA57" s="314"/>
      <c r="AB57" s="314"/>
      <c r="AC57" s="314"/>
    </row>
    <row r="58" spans="1:29" ht="12.75">
      <c r="A58" s="158"/>
      <c r="B58" s="172"/>
      <c r="C58" s="151"/>
      <c r="D58" s="151"/>
      <c r="E58" s="153"/>
      <c r="F58" s="154"/>
      <c r="G58" s="154"/>
      <c r="H58" s="314"/>
      <c r="I58" s="314"/>
      <c r="J58" s="314"/>
      <c r="K58" s="314"/>
      <c r="L58" s="314"/>
      <c r="M58" s="314"/>
      <c r="N58" s="314"/>
      <c r="O58" s="151"/>
      <c r="P58" s="151"/>
      <c r="Q58" s="151"/>
      <c r="R58" s="153"/>
      <c r="S58" s="154"/>
      <c r="T58" s="154"/>
      <c r="U58" s="154"/>
      <c r="V58" s="314"/>
      <c r="W58" s="314"/>
      <c r="X58" s="314"/>
      <c r="Y58" s="314"/>
      <c r="Z58" s="314"/>
      <c r="AA58" s="314"/>
      <c r="AB58" s="314"/>
      <c r="AC58" s="314"/>
    </row>
    <row r="59" spans="1:29" ht="12.75">
      <c r="A59" s="158"/>
      <c r="B59" s="172"/>
      <c r="C59" s="151"/>
      <c r="D59" s="151"/>
      <c r="E59" s="153"/>
      <c r="F59" s="154"/>
      <c r="G59" s="154"/>
      <c r="H59" s="314"/>
      <c r="I59" s="314"/>
      <c r="J59" s="314"/>
      <c r="K59" s="314"/>
      <c r="L59" s="314"/>
      <c r="M59" s="314"/>
      <c r="N59" s="314"/>
      <c r="O59" s="151"/>
      <c r="P59" s="151"/>
      <c r="Q59" s="151"/>
      <c r="R59" s="153"/>
      <c r="S59" s="154"/>
      <c r="T59" s="154"/>
      <c r="U59" s="154"/>
      <c r="V59" s="314"/>
      <c r="W59" s="314"/>
      <c r="X59" s="314"/>
      <c r="Y59" s="314"/>
      <c r="Z59" s="314"/>
      <c r="AA59" s="314"/>
      <c r="AB59" s="314"/>
      <c r="AC59" s="314"/>
    </row>
    <row r="60" spans="1:29" ht="12.75">
      <c r="A60" s="158"/>
      <c r="B60" s="172"/>
      <c r="C60" s="151"/>
      <c r="D60" s="151"/>
      <c r="E60" s="153"/>
      <c r="F60" s="154"/>
      <c r="G60" s="154"/>
      <c r="H60" s="314"/>
      <c r="I60" s="314"/>
      <c r="J60" s="314"/>
      <c r="K60" s="314"/>
      <c r="L60" s="314"/>
      <c r="M60" s="314"/>
      <c r="N60" s="314"/>
      <c r="O60" s="151"/>
      <c r="P60" s="151"/>
      <c r="Q60" s="151"/>
      <c r="R60" s="153"/>
      <c r="S60" s="154"/>
      <c r="T60" s="154"/>
      <c r="U60" s="154"/>
      <c r="V60" s="314"/>
      <c r="W60" s="314"/>
      <c r="X60" s="314"/>
      <c r="Y60" s="314"/>
      <c r="Z60" s="314"/>
      <c r="AA60" s="314"/>
      <c r="AB60" s="314"/>
      <c r="AC60" s="314"/>
    </row>
    <row r="61" spans="1:29" ht="12.75">
      <c r="A61" s="158"/>
      <c r="B61" s="172"/>
      <c r="C61" s="151"/>
      <c r="D61" s="151"/>
      <c r="E61" s="153"/>
      <c r="F61" s="154"/>
      <c r="G61" s="154"/>
      <c r="H61" s="314"/>
      <c r="I61" s="314"/>
      <c r="J61" s="314"/>
      <c r="K61" s="314"/>
      <c r="L61" s="314"/>
      <c r="M61" s="314"/>
      <c r="N61" s="314"/>
      <c r="O61" s="151"/>
      <c r="P61" s="151"/>
      <c r="Q61" s="151"/>
      <c r="R61" s="153"/>
      <c r="S61" s="154"/>
      <c r="T61" s="154"/>
      <c r="U61" s="154"/>
      <c r="V61" s="314"/>
      <c r="W61" s="314"/>
      <c r="X61" s="314"/>
      <c r="Y61" s="314"/>
      <c r="Z61" s="314"/>
      <c r="AA61" s="314"/>
      <c r="AB61" s="314"/>
      <c r="AC61" s="314"/>
    </row>
    <row r="62" spans="1:29" ht="12.75">
      <c r="A62" s="158"/>
      <c r="B62" s="172"/>
      <c r="C62" s="151"/>
      <c r="D62" s="151"/>
      <c r="E62" s="153"/>
      <c r="F62" s="154"/>
      <c r="G62" s="154"/>
      <c r="H62" s="314"/>
      <c r="I62" s="314"/>
      <c r="J62" s="314"/>
      <c r="K62" s="314"/>
      <c r="L62" s="314"/>
      <c r="M62" s="314"/>
      <c r="N62" s="314"/>
      <c r="O62" s="151"/>
      <c r="P62" s="151"/>
      <c r="Q62" s="151"/>
      <c r="R62" s="153"/>
      <c r="S62" s="154"/>
      <c r="T62" s="154"/>
      <c r="U62" s="154"/>
      <c r="V62" s="314"/>
      <c r="W62" s="314"/>
      <c r="X62" s="314"/>
      <c r="Y62" s="314"/>
      <c r="Z62" s="314"/>
      <c r="AA62" s="314"/>
      <c r="AB62" s="314"/>
      <c r="AC62" s="314"/>
    </row>
    <row r="63" spans="1:29" ht="12.75">
      <c r="A63" s="158"/>
      <c r="B63" s="172"/>
      <c r="C63" s="151"/>
      <c r="D63" s="151"/>
      <c r="E63" s="153"/>
      <c r="F63" s="154"/>
      <c r="G63" s="154"/>
      <c r="H63" s="314"/>
      <c r="I63" s="314"/>
      <c r="J63" s="314"/>
      <c r="K63" s="314"/>
      <c r="L63" s="314"/>
      <c r="M63" s="314"/>
      <c r="N63" s="314"/>
      <c r="O63" s="151"/>
      <c r="P63" s="151"/>
      <c r="Q63" s="151"/>
      <c r="R63" s="153"/>
      <c r="S63" s="154"/>
      <c r="T63" s="154"/>
      <c r="U63" s="154"/>
      <c r="V63" s="314"/>
      <c r="W63" s="314"/>
      <c r="X63" s="314"/>
      <c r="Y63" s="314"/>
      <c r="Z63" s="314"/>
      <c r="AA63" s="314"/>
      <c r="AB63" s="314"/>
      <c r="AC63" s="314"/>
    </row>
    <row r="64" spans="1:29" ht="12.75">
      <c r="A64" s="158"/>
      <c r="B64" s="172"/>
      <c r="C64" s="151"/>
      <c r="D64" s="151"/>
      <c r="E64" s="153"/>
      <c r="F64" s="154"/>
      <c r="G64" s="154"/>
      <c r="H64" s="314"/>
      <c r="I64" s="314"/>
      <c r="J64" s="314"/>
      <c r="K64" s="314"/>
      <c r="L64" s="314"/>
      <c r="M64" s="314"/>
      <c r="N64" s="314"/>
      <c r="O64" s="151"/>
      <c r="P64" s="151"/>
      <c r="Q64" s="151"/>
      <c r="R64" s="153"/>
      <c r="S64" s="154"/>
      <c r="T64" s="154"/>
      <c r="U64" s="154"/>
      <c r="V64" s="314"/>
      <c r="W64" s="314"/>
      <c r="X64" s="314"/>
      <c r="Y64" s="314"/>
      <c r="Z64" s="314"/>
      <c r="AA64" s="314"/>
      <c r="AB64" s="314"/>
      <c r="AC64" s="314"/>
    </row>
    <row r="65" spans="1:29" ht="12.75">
      <c r="A65" s="158"/>
      <c r="B65" s="172"/>
      <c r="C65" s="151"/>
      <c r="D65" s="151"/>
      <c r="E65" s="153"/>
      <c r="F65" s="154"/>
      <c r="G65" s="154"/>
      <c r="H65" s="314"/>
      <c r="I65" s="314"/>
      <c r="J65" s="314"/>
      <c r="K65" s="314"/>
      <c r="L65" s="314"/>
      <c r="M65" s="314"/>
      <c r="N65" s="314"/>
      <c r="O65" s="151"/>
      <c r="P65" s="151"/>
      <c r="Q65" s="151"/>
      <c r="R65" s="153"/>
      <c r="S65" s="154"/>
      <c r="T65" s="154"/>
      <c r="U65" s="154"/>
      <c r="V65" s="314"/>
      <c r="W65" s="314"/>
      <c r="X65" s="314"/>
      <c r="Y65" s="314"/>
      <c r="Z65" s="314"/>
      <c r="AA65" s="314"/>
      <c r="AB65" s="314"/>
      <c r="AC65" s="314"/>
    </row>
    <row r="66" spans="1:29" ht="12.75">
      <c r="A66" s="158"/>
      <c r="B66" s="172"/>
      <c r="C66" s="151"/>
      <c r="D66" s="151"/>
      <c r="E66" s="153"/>
      <c r="F66" s="154"/>
      <c r="G66" s="154"/>
      <c r="H66" s="314"/>
      <c r="I66" s="314"/>
      <c r="J66" s="314"/>
      <c r="K66" s="314"/>
      <c r="L66" s="314"/>
      <c r="M66" s="314"/>
      <c r="N66" s="314"/>
      <c r="O66" s="151"/>
      <c r="P66" s="151"/>
      <c r="Q66" s="151"/>
      <c r="R66" s="153"/>
      <c r="S66" s="154"/>
      <c r="T66" s="154"/>
      <c r="U66" s="154"/>
      <c r="V66" s="314"/>
      <c r="W66" s="314"/>
      <c r="X66" s="314"/>
      <c r="Y66" s="314"/>
      <c r="Z66" s="314"/>
      <c r="AA66" s="314"/>
      <c r="AB66" s="314"/>
      <c r="AC66" s="314"/>
    </row>
    <row r="67" spans="1:29" ht="12.75">
      <c r="A67" s="158"/>
      <c r="B67" s="172"/>
      <c r="C67" s="151"/>
      <c r="D67" s="151"/>
      <c r="E67" s="153"/>
      <c r="F67" s="154"/>
      <c r="G67" s="154"/>
      <c r="H67" s="314"/>
      <c r="I67" s="314"/>
      <c r="J67" s="314"/>
      <c r="K67" s="314"/>
      <c r="L67" s="314"/>
      <c r="M67" s="314"/>
      <c r="N67" s="314"/>
      <c r="O67" s="151"/>
      <c r="P67" s="151"/>
      <c r="Q67" s="151"/>
      <c r="R67" s="153"/>
      <c r="S67" s="154"/>
      <c r="T67" s="154"/>
      <c r="U67" s="154"/>
      <c r="V67" s="314"/>
      <c r="W67" s="314"/>
      <c r="X67" s="314"/>
      <c r="Y67" s="314"/>
      <c r="Z67" s="314"/>
      <c r="AA67" s="314"/>
      <c r="AB67" s="314"/>
      <c r="AC67" s="314"/>
    </row>
    <row r="68" spans="1:29" ht="12.75">
      <c r="A68" s="158"/>
      <c r="B68" s="172"/>
      <c r="C68" s="151"/>
      <c r="D68" s="151"/>
      <c r="E68" s="153"/>
      <c r="F68" s="154"/>
      <c r="G68" s="154"/>
      <c r="H68" s="314"/>
      <c r="I68" s="314"/>
      <c r="J68" s="314"/>
      <c r="K68" s="314"/>
      <c r="L68" s="314"/>
      <c r="M68" s="314"/>
      <c r="N68" s="314"/>
      <c r="O68" s="151"/>
      <c r="P68" s="151"/>
      <c r="Q68" s="151"/>
      <c r="R68" s="153"/>
      <c r="S68" s="154"/>
      <c r="T68" s="154"/>
      <c r="U68" s="154"/>
      <c r="V68" s="314"/>
      <c r="W68" s="314"/>
      <c r="X68" s="314"/>
      <c r="Y68" s="314"/>
      <c r="Z68" s="314"/>
      <c r="AA68" s="314"/>
      <c r="AB68" s="314"/>
      <c r="AC68" s="314"/>
    </row>
    <row r="69" spans="1:29" ht="12.75">
      <c r="A69" s="158"/>
      <c r="B69" s="172"/>
      <c r="C69" s="151"/>
      <c r="D69" s="151"/>
      <c r="E69" s="153"/>
      <c r="F69" s="154"/>
      <c r="G69" s="154"/>
      <c r="H69" s="314"/>
      <c r="I69" s="314"/>
      <c r="J69" s="314"/>
      <c r="K69" s="314"/>
      <c r="L69" s="314"/>
      <c r="M69" s="314"/>
      <c r="N69" s="314"/>
      <c r="O69" s="153"/>
      <c r="P69" s="151"/>
      <c r="Q69" s="151"/>
      <c r="R69" s="153"/>
      <c r="S69" s="154"/>
      <c r="T69" s="154"/>
      <c r="U69" s="154"/>
      <c r="V69" s="314"/>
      <c r="W69" s="314"/>
      <c r="X69" s="314"/>
      <c r="Y69" s="314"/>
      <c r="Z69" s="314"/>
      <c r="AA69" s="314"/>
      <c r="AB69" s="314"/>
      <c r="AC69" s="314"/>
    </row>
    <row r="70" spans="1:29" ht="12.75">
      <c r="A70" s="158"/>
      <c r="B70" s="172"/>
      <c r="C70" s="151"/>
      <c r="D70" s="151"/>
      <c r="E70" s="153"/>
      <c r="F70" s="154"/>
      <c r="G70" s="154"/>
      <c r="H70" s="314"/>
      <c r="I70" s="314"/>
      <c r="J70" s="314"/>
      <c r="K70" s="314"/>
      <c r="L70" s="314"/>
      <c r="M70" s="314"/>
      <c r="N70" s="314"/>
      <c r="O70" s="151"/>
      <c r="P70" s="151"/>
      <c r="Q70" s="151"/>
      <c r="R70" s="153"/>
      <c r="S70" s="154"/>
      <c r="T70" s="154"/>
      <c r="U70" s="154"/>
      <c r="V70" s="314"/>
      <c r="W70" s="314"/>
      <c r="X70" s="314"/>
      <c r="Y70" s="314"/>
      <c r="Z70" s="314"/>
      <c r="AA70" s="314"/>
      <c r="AB70" s="314"/>
      <c r="AC70" s="314"/>
    </row>
    <row r="71" spans="1:29" ht="12.75">
      <c r="A71" s="158"/>
      <c r="B71" s="172"/>
      <c r="C71" s="151"/>
      <c r="D71" s="151"/>
      <c r="E71" s="153"/>
      <c r="F71" s="154"/>
      <c r="G71" s="154"/>
      <c r="H71" s="314"/>
      <c r="I71" s="314"/>
      <c r="J71" s="314"/>
      <c r="K71" s="314"/>
      <c r="L71" s="314"/>
      <c r="M71" s="314"/>
      <c r="N71" s="314"/>
      <c r="O71" s="151"/>
      <c r="P71" s="151"/>
      <c r="Q71" s="151"/>
      <c r="R71" s="153"/>
      <c r="S71" s="154"/>
      <c r="T71" s="154"/>
      <c r="U71" s="154"/>
      <c r="V71" s="314"/>
      <c r="W71" s="314"/>
      <c r="X71" s="314"/>
      <c r="Y71" s="314"/>
      <c r="Z71" s="314"/>
      <c r="AA71" s="314"/>
      <c r="AB71" s="314"/>
      <c r="AC71" s="314"/>
    </row>
    <row r="72" spans="1:29" ht="12.75">
      <c r="A72" s="158"/>
      <c r="B72" s="172"/>
      <c r="C72" s="151"/>
      <c r="D72" s="151"/>
      <c r="E72" s="153"/>
      <c r="F72" s="154"/>
      <c r="G72" s="154"/>
      <c r="H72" s="314"/>
      <c r="I72" s="314"/>
      <c r="J72" s="314"/>
      <c r="K72" s="314"/>
      <c r="L72" s="314"/>
      <c r="M72" s="314"/>
      <c r="N72" s="314"/>
      <c r="O72" s="151"/>
      <c r="P72" s="151"/>
      <c r="Q72" s="151"/>
      <c r="R72" s="153"/>
      <c r="S72" s="154"/>
      <c r="T72" s="154"/>
      <c r="U72" s="154"/>
      <c r="V72" s="314"/>
      <c r="W72" s="314"/>
      <c r="X72" s="314"/>
      <c r="Y72" s="314"/>
      <c r="Z72" s="314"/>
      <c r="AA72" s="314"/>
      <c r="AB72" s="314"/>
      <c r="AC72" s="314"/>
    </row>
    <row r="73" spans="1:29" ht="12.75">
      <c r="A73" s="158"/>
      <c r="B73" s="172"/>
      <c r="C73" s="151"/>
      <c r="D73" s="151"/>
      <c r="E73" s="153"/>
      <c r="F73" s="154"/>
      <c r="G73" s="154"/>
      <c r="H73" s="314"/>
      <c r="I73" s="314"/>
      <c r="J73" s="314"/>
      <c r="K73" s="314"/>
      <c r="L73" s="314"/>
      <c r="M73" s="314"/>
      <c r="N73" s="314"/>
      <c r="O73" s="151"/>
      <c r="P73" s="151"/>
      <c r="Q73" s="151"/>
      <c r="R73" s="153"/>
      <c r="S73" s="154"/>
      <c r="T73" s="154"/>
      <c r="U73" s="154"/>
      <c r="V73" s="314"/>
      <c r="W73" s="314"/>
      <c r="X73" s="314"/>
      <c r="Y73" s="314"/>
      <c r="Z73" s="314"/>
      <c r="AA73" s="314"/>
      <c r="AB73" s="314"/>
      <c r="AC73" s="314"/>
    </row>
    <row r="74" spans="1:29" ht="12.75">
      <c r="A74" s="158"/>
      <c r="B74" s="172"/>
      <c r="C74" s="151"/>
      <c r="D74" s="151"/>
      <c r="E74" s="153"/>
      <c r="F74" s="154"/>
      <c r="G74" s="154"/>
      <c r="H74" s="314"/>
      <c r="I74" s="314"/>
      <c r="J74" s="314"/>
      <c r="K74" s="314"/>
      <c r="L74" s="314"/>
      <c r="M74" s="314"/>
      <c r="N74" s="314"/>
      <c r="O74" s="151"/>
      <c r="P74" s="151"/>
      <c r="Q74" s="151"/>
      <c r="R74" s="153"/>
      <c r="S74" s="154"/>
      <c r="T74" s="154"/>
      <c r="U74" s="154"/>
      <c r="V74" s="314"/>
      <c r="W74" s="314"/>
      <c r="X74" s="314"/>
      <c r="Y74" s="314"/>
      <c r="Z74" s="314"/>
      <c r="AA74" s="314"/>
      <c r="AB74" s="314"/>
      <c r="AC74" s="314"/>
    </row>
    <row r="75" spans="1:29" ht="12.75">
      <c r="A75" s="158"/>
      <c r="B75" s="172"/>
      <c r="C75" s="151"/>
      <c r="D75" s="151"/>
      <c r="E75" s="153"/>
      <c r="F75" s="154"/>
      <c r="G75" s="154"/>
      <c r="H75" s="314"/>
      <c r="I75" s="314"/>
      <c r="J75" s="314"/>
      <c r="K75" s="314"/>
      <c r="L75" s="314"/>
      <c r="M75" s="314"/>
      <c r="N75" s="314"/>
      <c r="O75" s="151"/>
      <c r="P75" s="151"/>
      <c r="Q75" s="151"/>
      <c r="R75" s="153"/>
      <c r="S75" s="154"/>
      <c r="T75" s="154"/>
      <c r="U75" s="154"/>
      <c r="V75" s="314"/>
      <c r="W75" s="314"/>
      <c r="X75" s="314"/>
      <c r="Y75" s="314"/>
      <c r="Z75" s="314"/>
      <c r="AA75" s="314"/>
      <c r="AB75" s="314"/>
      <c r="AC75" s="314"/>
    </row>
    <row r="76" spans="1:29" ht="12.75">
      <c r="A76" s="158"/>
      <c r="B76" s="172"/>
      <c r="C76" s="151"/>
      <c r="D76" s="151"/>
      <c r="E76" s="153"/>
      <c r="F76" s="154"/>
      <c r="G76" s="154"/>
      <c r="H76" s="314"/>
      <c r="I76" s="314"/>
      <c r="J76" s="314"/>
      <c r="K76" s="314"/>
      <c r="L76" s="314"/>
      <c r="M76" s="314"/>
      <c r="N76" s="314"/>
      <c r="O76" s="151"/>
      <c r="P76" s="151"/>
      <c r="Q76" s="151"/>
      <c r="R76" s="153"/>
      <c r="S76" s="154"/>
      <c r="T76" s="154"/>
      <c r="U76" s="154"/>
      <c r="V76" s="314"/>
      <c r="W76" s="314"/>
      <c r="X76" s="314"/>
      <c r="Y76" s="314"/>
      <c r="Z76" s="314"/>
      <c r="AA76" s="314"/>
      <c r="AB76" s="314"/>
      <c r="AC76" s="314"/>
    </row>
    <row r="77" spans="1:29" ht="12.75">
      <c r="A77" s="158"/>
      <c r="B77" s="172"/>
      <c r="C77" s="151"/>
      <c r="D77" s="151"/>
      <c r="E77" s="153"/>
      <c r="F77" s="154"/>
      <c r="G77" s="154"/>
      <c r="H77" s="314"/>
      <c r="I77" s="314"/>
      <c r="J77" s="314"/>
      <c r="K77" s="314"/>
      <c r="L77" s="314"/>
      <c r="M77" s="314"/>
      <c r="N77" s="314"/>
      <c r="O77" s="151"/>
      <c r="P77" s="151"/>
      <c r="Q77" s="151"/>
      <c r="R77" s="153"/>
      <c r="S77" s="154"/>
      <c r="T77" s="154"/>
      <c r="U77" s="154"/>
      <c r="V77" s="314"/>
      <c r="W77" s="314"/>
      <c r="X77" s="314"/>
      <c r="Y77" s="314"/>
      <c r="Z77" s="314"/>
      <c r="AA77" s="314"/>
      <c r="AB77" s="314"/>
      <c r="AC77" s="314"/>
    </row>
    <row r="78" spans="1:29" ht="12.75">
      <c r="A78" s="158"/>
      <c r="B78" s="172"/>
      <c r="C78" s="151"/>
      <c r="D78" s="151"/>
      <c r="E78" s="153"/>
      <c r="F78" s="154"/>
      <c r="G78" s="154"/>
      <c r="H78" s="314"/>
      <c r="I78" s="314"/>
      <c r="J78" s="314"/>
      <c r="K78" s="314"/>
      <c r="L78" s="314"/>
      <c r="M78" s="314"/>
      <c r="N78" s="314"/>
      <c r="O78" s="151"/>
      <c r="P78" s="151"/>
      <c r="Q78" s="151"/>
      <c r="R78" s="153"/>
      <c r="S78" s="154"/>
      <c r="T78" s="154"/>
      <c r="U78" s="154"/>
      <c r="V78" s="314"/>
      <c r="W78" s="314"/>
      <c r="X78" s="314"/>
      <c r="Y78" s="314"/>
      <c r="Z78" s="314"/>
      <c r="AA78" s="314"/>
      <c r="AB78" s="314"/>
      <c r="AC78" s="314"/>
    </row>
    <row r="79" spans="1:29" ht="12.75">
      <c r="A79" s="158"/>
      <c r="B79" s="172"/>
      <c r="C79" s="151"/>
      <c r="D79" s="151"/>
      <c r="E79" s="153"/>
      <c r="F79" s="154"/>
      <c r="G79" s="154"/>
      <c r="H79" s="314"/>
      <c r="I79" s="314"/>
      <c r="J79" s="314"/>
      <c r="K79" s="314"/>
      <c r="L79" s="314"/>
      <c r="M79" s="314"/>
      <c r="N79" s="314"/>
      <c r="O79" s="151"/>
      <c r="P79" s="151"/>
      <c r="Q79" s="151"/>
      <c r="R79" s="153"/>
      <c r="S79" s="154"/>
      <c r="T79" s="154"/>
      <c r="U79" s="154"/>
      <c r="V79" s="314"/>
      <c r="W79" s="314"/>
      <c r="X79" s="314"/>
      <c r="Y79" s="314"/>
      <c r="Z79" s="314"/>
      <c r="AA79" s="314"/>
      <c r="AB79" s="314"/>
      <c r="AC79" s="314"/>
    </row>
    <row r="80" spans="1:29" ht="12.75">
      <c r="A80" s="158"/>
      <c r="B80" s="172"/>
      <c r="C80" s="151"/>
      <c r="D80" s="151"/>
      <c r="E80" s="153"/>
      <c r="F80" s="154"/>
      <c r="G80" s="154"/>
      <c r="H80" s="314"/>
      <c r="I80" s="314"/>
      <c r="J80" s="314"/>
      <c r="K80" s="314"/>
      <c r="L80" s="314"/>
      <c r="M80" s="314"/>
      <c r="N80" s="314"/>
      <c r="O80" s="151"/>
      <c r="P80" s="151"/>
      <c r="Q80" s="151"/>
      <c r="R80" s="153"/>
      <c r="S80" s="154"/>
      <c r="T80" s="154"/>
      <c r="U80" s="154"/>
      <c r="V80" s="314"/>
      <c r="W80" s="314"/>
      <c r="X80" s="314"/>
      <c r="Y80" s="314"/>
      <c r="Z80" s="314"/>
      <c r="AA80" s="314"/>
      <c r="AB80" s="314"/>
      <c r="AC80" s="314"/>
    </row>
    <row r="81" spans="1:29" ht="12.75">
      <c r="A81" s="158"/>
      <c r="B81" s="172"/>
      <c r="C81" s="151"/>
      <c r="D81" s="151"/>
      <c r="E81" s="153"/>
      <c r="F81" s="154"/>
      <c r="G81" s="154"/>
      <c r="H81" s="314"/>
      <c r="I81" s="314"/>
      <c r="J81" s="314"/>
      <c r="K81" s="314"/>
      <c r="L81" s="314"/>
      <c r="M81" s="314"/>
      <c r="N81" s="314"/>
      <c r="O81" s="151"/>
      <c r="P81" s="151"/>
      <c r="Q81" s="151"/>
      <c r="R81" s="153"/>
      <c r="S81" s="154"/>
      <c r="T81" s="154"/>
      <c r="U81" s="154"/>
      <c r="V81" s="314"/>
      <c r="W81" s="314"/>
      <c r="X81" s="314"/>
      <c r="Y81" s="314"/>
      <c r="Z81" s="314"/>
      <c r="AA81" s="314"/>
      <c r="AB81" s="314"/>
      <c r="AC81" s="314"/>
    </row>
    <row r="82" spans="1:29" ht="12.75">
      <c r="A82" s="158"/>
      <c r="B82" s="172"/>
      <c r="C82" s="151"/>
      <c r="D82" s="151"/>
      <c r="E82" s="153"/>
      <c r="F82" s="154"/>
      <c r="G82" s="154"/>
      <c r="H82" s="314"/>
      <c r="I82" s="314"/>
      <c r="J82" s="314"/>
      <c r="K82" s="314"/>
      <c r="L82" s="314"/>
      <c r="M82" s="314"/>
      <c r="N82" s="314"/>
      <c r="O82" s="151"/>
      <c r="P82" s="151"/>
      <c r="Q82" s="151"/>
      <c r="R82" s="153"/>
      <c r="S82" s="154"/>
      <c r="T82" s="154"/>
      <c r="U82" s="154"/>
      <c r="V82" s="314"/>
      <c r="W82" s="314"/>
      <c r="X82" s="314"/>
      <c r="Y82" s="314"/>
      <c r="Z82" s="314"/>
      <c r="AA82" s="314"/>
      <c r="AB82" s="314"/>
      <c r="AC82" s="314"/>
    </row>
    <row r="83" spans="1:29" ht="12.75">
      <c r="A83" s="158"/>
      <c r="B83" s="172"/>
      <c r="C83" s="151"/>
      <c r="D83" s="151"/>
      <c r="E83" s="153"/>
      <c r="F83" s="154"/>
      <c r="G83" s="154"/>
      <c r="H83" s="314"/>
      <c r="I83" s="314"/>
      <c r="J83" s="314"/>
      <c r="K83" s="314"/>
      <c r="L83" s="314"/>
      <c r="M83" s="314"/>
      <c r="N83" s="314"/>
      <c r="O83" s="151"/>
      <c r="P83" s="151"/>
      <c r="Q83" s="151"/>
      <c r="R83" s="153"/>
      <c r="S83" s="154"/>
      <c r="T83" s="154"/>
      <c r="U83" s="154"/>
      <c r="V83" s="314"/>
      <c r="W83" s="314"/>
      <c r="X83" s="314"/>
      <c r="Y83" s="314"/>
      <c r="Z83" s="314"/>
      <c r="AA83" s="314"/>
      <c r="AB83" s="314"/>
      <c r="AC83" s="314"/>
    </row>
    <row r="84" spans="1:29" ht="12.75">
      <c r="A84" s="158"/>
      <c r="B84" s="172"/>
      <c r="C84" s="151"/>
      <c r="D84" s="151"/>
      <c r="E84" s="153"/>
      <c r="F84" s="154"/>
      <c r="G84" s="154"/>
      <c r="H84" s="314"/>
      <c r="I84" s="314"/>
      <c r="J84" s="314"/>
      <c r="K84" s="314"/>
      <c r="L84" s="314"/>
      <c r="M84" s="314"/>
      <c r="N84" s="314"/>
      <c r="O84" s="151"/>
      <c r="P84" s="151"/>
      <c r="Q84" s="151"/>
      <c r="R84" s="153"/>
      <c r="S84" s="154"/>
      <c r="T84" s="154"/>
      <c r="U84" s="154"/>
      <c r="V84" s="314"/>
      <c r="W84" s="314"/>
      <c r="X84" s="314"/>
      <c r="Y84" s="314"/>
      <c r="Z84" s="314"/>
      <c r="AA84" s="314"/>
      <c r="AB84" s="314"/>
      <c r="AC84" s="314"/>
    </row>
    <row r="85" spans="1:29" ht="12.75">
      <c r="A85" s="158"/>
      <c r="B85" s="172"/>
      <c r="C85" s="151"/>
      <c r="D85" s="151"/>
      <c r="E85" s="153"/>
      <c r="F85" s="154"/>
      <c r="G85" s="154"/>
      <c r="H85" s="314"/>
      <c r="I85" s="314"/>
      <c r="J85" s="314"/>
      <c r="K85" s="314"/>
      <c r="L85" s="314"/>
      <c r="M85" s="314"/>
      <c r="N85" s="314"/>
      <c r="O85" s="151"/>
      <c r="P85" s="151"/>
      <c r="Q85" s="151"/>
      <c r="R85" s="153"/>
      <c r="S85" s="154"/>
      <c r="T85" s="154"/>
      <c r="U85" s="154"/>
      <c r="V85" s="314"/>
      <c r="W85" s="314"/>
      <c r="X85" s="314"/>
      <c r="Y85" s="314"/>
      <c r="Z85" s="314"/>
      <c r="AA85" s="314"/>
      <c r="AB85" s="314"/>
      <c r="AC85" s="314"/>
    </row>
    <row r="86" spans="1:29" ht="12.75">
      <c r="A86" s="158"/>
      <c r="B86" s="172"/>
      <c r="C86" s="151"/>
      <c r="D86" s="151"/>
      <c r="E86" s="153"/>
      <c r="F86" s="154"/>
      <c r="G86" s="154"/>
      <c r="H86" s="314"/>
      <c r="I86" s="314"/>
      <c r="J86" s="314"/>
      <c r="K86" s="314"/>
      <c r="L86" s="314"/>
      <c r="M86" s="314"/>
      <c r="N86" s="314"/>
      <c r="O86" s="151"/>
      <c r="P86" s="151"/>
      <c r="Q86" s="151"/>
      <c r="R86" s="153"/>
      <c r="S86" s="154"/>
      <c r="T86" s="154"/>
      <c r="U86" s="154"/>
      <c r="V86" s="314"/>
      <c r="W86" s="314"/>
      <c r="X86" s="314"/>
      <c r="Y86" s="314"/>
      <c r="Z86" s="314"/>
      <c r="AA86" s="314"/>
      <c r="AB86" s="314"/>
      <c r="AC86" s="314"/>
    </row>
    <row r="87" spans="1:29" ht="12.75">
      <c r="A87" s="158"/>
      <c r="B87" s="172"/>
      <c r="C87" s="151"/>
      <c r="D87" s="151"/>
      <c r="E87" s="153"/>
      <c r="F87" s="154"/>
      <c r="G87" s="154"/>
      <c r="H87" s="314"/>
      <c r="I87" s="314"/>
      <c r="J87" s="314"/>
      <c r="K87" s="314"/>
      <c r="L87" s="314"/>
      <c r="M87" s="314"/>
      <c r="N87" s="314"/>
      <c r="O87" s="151"/>
      <c r="P87" s="151"/>
      <c r="Q87" s="151"/>
      <c r="R87" s="153"/>
      <c r="S87" s="154"/>
      <c r="T87" s="154"/>
      <c r="U87" s="154"/>
      <c r="V87" s="314"/>
      <c r="W87" s="314"/>
      <c r="X87" s="314"/>
      <c r="Y87" s="314"/>
      <c r="Z87" s="314"/>
      <c r="AA87" s="314"/>
      <c r="AB87" s="314"/>
      <c r="AC87" s="314"/>
    </row>
    <row r="88" spans="1:29" ht="12.75">
      <c r="A88" s="158"/>
      <c r="B88" s="172"/>
      <c r="C88" s="151"/>
      <c r="D88" s="151"/>
      <c r="E88" s="153"/>
      <c r="F88" s="154"/>
      <c r="G88" s="154"/>
      <c r="H88" s="314"/>
      <c r="I88" s="314"/>
      <c r="J88" s="314"/>
      <c r="K88" s="314"/>
      <c r="L88" s="314"/>
      <c r="M88" s="314"/>
      <c r="N88" s="314"/>
      <c r="O88" s="151"/>
      <c r="P88" s="151"/>
      <c r="Q88" s="151"/>
      <c r="R88" s="153"/>
      <c r="S88" s="154"/>
      <c r="T88" s="154"/>
      <c r="U88" s="154"/>
      <c r="V88" s="314"/>
      <c r="W88" s="314"/>
      <c r="X88" s="314"/>
      <c r="Y88" s="314"/>
      <c r="Z88" s="314"/>
      <c r="AA88" s="314"/>
      <c r="AB88" s="314"/>
      <c r="AC88" s="314"/>
    </row>
    <row r="89" spans="1:29" ht="12.75">
      <c r="A89" s="158"/>
      <c r="B89" s="172"/>
      <c r="C89" s="151"/>
      <c r="D89" s="151"/>
      <c r="E89" s="153"/>
      <c r="F89" s="154"/>
      <c r="G89" s="154"/>
      <c r="H89" s="314"/>
      <c r="I89" s="314"/>
      <c r="J89" s="314"/>
      <c r="K89" s="314"/>
      <c r="L89" s="314"/>
      <c r="M89" s="314"/>
      <c r="N89" s="314"/>
      <c r="O89" s="151"/>
      <c r="P89" s="151"/>
      <c r="Q89" s="151"/>
      <c r="R89" s="153"/>
      <c r="S89" s="154"/>
      <c r="T89" s="154"/>
      <c r="U89" s="154"/>
      <c r="V89" s="314"/>
      <c r="W89" s="314"/>
      <c r="X89" s="314"/>
      <c r="Y89" s="314"/>
      <c r="Z89" s="314"/>
      <c r="AA89" s="314"/>
      <c r="AB89" s="314"/>
      <c r="AC89" s="314"/>
    </row>
    <row r="90" spans="1:29" ht="12.75">
      <c r="A90" s="158"/>
      <c r="B90" s="172"/>
      <c r="C90" s="151"/>
      <c r="D90" s="151"/>
      <c r="E90" s="153"/>
      <c r="F90" s="154"/>
      <c r="G90" s="154"/>
      <c r="H90" s="314"/>
      <c r="I90" s="314"/>
      <c r="J90" s="314"/>
      <c r="K90" s="314"/>
      <c r="L90" s="314"/>
      <c r="M90" s="314"/>
      <c r="N90" s="314"/>
      <c r="O90" s="151"/>
      <c r="P90" s="151"/>
      <c r="Q90" s="151"/>
      <c r="R90" s="153"/>
      <c r="S90" s="154"/>
      <c r="T90" s="154"/>
      <c r="U90" s="154"/>
      <c r="V90" s="314"/>
      <c r="W90" s="314"/>
      <c r="X90" s="314"/>
      <c r="Y90" s="314"/>
      <c r="Z90" s="314"/>
      <c r="AA90" s="314"/>
      <c r="AB90" s="314"/>
      <c r="AC90" s="314"/>
    </row>
    <row r="91" spans="1:29" ht="12.75">
      <c r="A91" s="158"/>
      <c r="B91" s="172"/>
      <c r="C91" s="151"/>
      <c r="D91" s="151"/>
      <c r="E91" s="153"/>
      <c r="F91" s="154"/>
      <c r="G91" s="154"/>
      <c r="H91" s="314"/>
      <c r="I91" s="314"/>
      <c r="J91" s="314"/>
      <c r="K91" s="314"/>
      <c r="L91" s="314"/>
      <c r="M91" s="314"/>
      <c r="N91" s="314"/>
      <c r="O91" s="151"/>
      <c r="P91" s="151"/>
      <c r="Q91" s="151"/>
      <c r="R91" s="153"/>
      <c r="S91" s="154"/>
      <c r="T91" s="154"/>
      <c r="U91" s="154"/>
      <c r="V91" s="314"/>
      <c r="W91" s="314"/>
      <c r="X91" s="314"/>
      <c r="Y91" s="314"/>
      <c r="Z91" s="314"/>
      <c r="AA91" s="314"/>
      <c r="AB91" s="314"/>
      <c r="AC91" s="314"/>
    </row>
    <row r="92" spans="1:29" ht="12.75">
      <c r="A92" s="158"/>
      <c r="B92" s="172"/>
      <c r="C92" s="151"/>
      <c r="D92" s="151"/>
      <c r="E92" s="153"/>
      <c r="F92" s="154"/>
      <c r="G92" s="154"/>
      <c r="H92" s="314"/>
      <c r="I92" s="314"/>
      <c r="J92" s="314"/>
      <c r="K92" s="314"/>
      <c r="L92" s="314"/>
      <c r="M92" s="314"/>
      <c r="N92" s="314"/>
      <c r="O92" s="151"/>
      <c r="P92" s="151"/>
      <c r="Q92" s="151"/>
      <c r="R92" s="153"/>
      <c r="S92" s="154"/>
      <c r="T92" s="154"/>
      <c r="U92" s="154"/>
      <c r="V92" s="314"/>
      <c r="W92" s="314"/>
      <c r="X92" s="314"/>
      <c r="Y92" s="314"/>
      <c r="Z92" s="314"/>
      <c r="AA92" s="314"/>
      <c r="AB92" s="314"/>
      <c r="AC92" s="314"/>
    </row>
    <row r="93" spans="1:29" ht="12.75">
      <c r="A93" s="158"/>
      <c r="B93" s="172"/>
      <c r="C93" s="151"/>
      <c r="D93" s="151"/>
      <c r="E93" s="153"/>
      <c r="F93" s="154"/>
      <c r="G93" s="154"/>
      <c r="H93" s="314"/>
      <c r="I93" s="314"/>
      <c r="J93" s="314"/>
      <c r="K93" s="314"/>
      <c r="L93" s="314"/>
      <c r="M93" s="314"/>
      <c r="N93" s="314"/>
      <c r="O93" s="151"/>
      <c r="P93" s="151"/>
      <c r="Q93" s="151"/>
      <c r="R93" s="153"/>
      <c r="S93" s="154"/>
      <c r="T93" s="154"/>
      <c r="U93" s="154"/>
      <c r="V93" s="314"/>
      <c r="W93" s="314"/>
      <c r="X93" s="314"/>
      <c r="Y93" s="314"/>
      <c r="Z93" s="314"/>
      <c r="AA93" s="314"/>
      <c r="AB93" s="314"/>
      <c r="AC93" s="314"/>
    </row>
    <row r="94" spans="1:29" ht="12.75">
      <c r="A94" s="158"/>
      <c r="B94" s="172"/>
      <c r="C94" s="151"/>
      <c r="D94" s="151"/>
      <c r="E94" s="153"/>
      <c r="F94" s="154"/>
      <c r="G94" s="154"/>
      <c r="H94" s="314"/>
      <c r="I94" s="314"/>
      <c r="J94" s="314"/>
      <c r="K94" s="314"/>
      <c r="L94" s="314"/>
      <c r="M94" s="314"/>
      <c r="N94" s="314"/>
      <c r="O94" s="151"/>
      <c r="P94" s="151"/>
      <c r="Q94" s="151"/>
      <c r="R94" s="153"/>
      <c r="S94" s="154"/>
      <c r="T94" s="154"/>
      <c r="U94" s="154"/>
      <c r="V94" s="314"/>
      <c r="W94" s="314"/>
      <c r="X94" s="314"/>
      <c r="Y94" s="314"/>
      <c r="Z94" s="314"/>
      <c r="AA94" s="314"/>
      <c r="AB94" s="314"/>
      <c r="AC94" s="314"/>
    </row>
    <row r="95" spans="1:29" ht="12.75">
      <c r="A95" s="158"/>
      <c r="B95" s="172"/>
      <c r="C95" s="151"/>
      <c r="D95" s="151"/>
      <c r="E95" s="153"/>
      <c r="F95" s="154"/>
      <c r="G95" s="154"/>
      <c r="H95" s="314"/>
      <c r="I95" s="314"/>
      <c r="J95" s="314"/>
      <c r="K95" s="314"/>
      <c r="L95" s="314"/>
      <c r="M95" s="314"/>
      <c r="N95" s="314"/>
      <c r="O95" s="151"/>
      <c r="P95" s="151"/>
      <c r="Q95" s="151"/>
      <c r="R95" s="153"/>
      <c r="S95" s="154"/>
      <c r="T95" s="154"/>
      <c r="U95" s="154"/>
      <c r="V95" s="314"/>
      <c r="W95" s="314"/>
      <c r="X95" s="314"/>
      <c r="Y95" s="314"/>
      <c r="Z95" s="314"/>
      <c r="AA95" s="314"/>
      <c r="AB95" s="314"/>
      <c r="AC95" s="314"/>
    </row>
    <row r="96" spans="1:29" ht="12.75">
      <c r="A96" s="158"/>
      <c r="B96" s="172"/>
      <c r="C96" s="151"/>
      <c r="D96" s="151"/>
      <c r="E96" s="153"/>
      <c r="F96" s="154"/>
      <c r="G96" s="154"/>
      <c r="H96" s="314"/>
      <c r="I96" s="314"/>
      <c r="J96" s="314"/>
      <c r="K96" s="314"/>
      <c r="L96" s="314"/>
      <c r="M96" s="314"/>
      <c r="N96" s="314"/>
      <c r="O96" s="151"/>
      <c r="P96" s="151"/>
      <c r="Q96" s="151"/>
      <c r="R96" s="153"/>
      <c r="S96" s="154"/>
      <c r="T96" s="154"/>
      <c r="U96" s="154"/>
      <c r="V96" s="314"/>
      <c r="W96" s="314"/>
      <c r="X96" s="314"/>
      <c r="Y96" s="314"/>
      <c r="Z96" s="314"/>
      <c r="AA96" s="314"/>
      <c r="AB96" s="314"/>
      <c r="AC96" s="314"/>
    </row>
    <row r="97" spans="1:29" ht="12.75">
      <c r="A97" s="158"/>
      <c r="B97" s="172"/>
      <c r="C97" s="151"/>
      <c r="D97" s="151"/>
      <c r="E97" s="153"/>
      <c r="F97" s="154"/>
      <c r="G97" s="154"/>
      <c r="H97" s="314"/>
      <c r="I97" s="314"/>
      <c r="J97" s="314"/>
      <c r="K97" s="314"/>
      <c r="L97" s="314"/>
      <c r="M97" s="314"/>
      <c r="N97" s="314"/>
      <c r="O97" s="151"/>
      <c r="P97" s="151"/>
      <c r="Q97" s="151"/>
      <c r="R97" s="153"/>
      <c r="S97" s="154"/>
      <c r="T97" s="154"/>
      <c r="U97" s="154"/>
      <c r="V97" s="314"/>
      <c r="W97" s="314"/>
      <c r="X97" s="314"/>
      <c r="Y97" s="314"/>
      <c r="Z97" s="314"/>
      <c r="AA97" s="314"/>
      <c r="AB97" s="314"/>
      <c r="AC97" s="314"/>
    </row>
    <row r="98" spans="1:29" ht="12.75">
      <c r="A98" s="158"/>
      <c r="B98" s="172"/>
      <c r="C98" s="151"/>
      <c r="D98" s="151"/>
      <c r="E98" s="153"/>
      <c r="F98" s="154"/>
      <c r="G98" s="154"/>
      <c r="H98" s="314"/>
      <c r="I98" s="314"/>
      <c r="J98" s="314"/>
      <c r="K98" s="314"/>
      <c r="L98" s="314"/>
      <c r="M98" s="314"/>
      <c r="N98" s="314"/>
      <c r="O98" s="151"/>
      <c r="P98" s="151"/>
      <c r="Q98" s="151"/>
      <c r="R98" s="153"/>
      <c r="S98" s="154"/>
      <c r="T98" s="154"/>
      <c r="U98" s="154"/>
      <c r="V98" s="314"/>
      <c r="W98" s="314"/>
      <c r="X98" s="314"/>
      <c r="Y98" s="314"/>
      <c r="Z98" s="314"/>
      <c r="AA98" s="314"/>
      <c r="AB98" s="314"/>
      <c r="AC98" s="314"/>
    </row>
    <row r="99" spans="1:29" ht="12.75">
      <c r="A99" s="158"/>
      <c r="B99" s="172"/>
      <c r="C99" s="151"/>
      <c r="D99" s="151"/>
      <c r="E99" s="153"/>
      <c r="F99" s="154"/>
      <c r="G99" s="154"/>
      <c r="H99" s="314"/>
      <c r="I99" s="314"/>
      <c r="J99" s="314"/>
      <c r="K99" s="314"/>
      <c r="L99" s="314"/>
      <c r="M99" s="314"/>
      <c r="N99" s="314"/>
      <c r="O99" s="151"/>
      <c r="P99" s="151"/>
      <c r="Q99" s="151"/>
      <c r="R99" s="153"/>
      <c r="S99" s="154"/>
      <c r="T99" s="154"/>
      <c r="U99" s="154"/>
      <c r="V99" s="314"/>
      <c r="W99" s="314"/>
      <c r="X99" s="314"/>
      <c r="Y99" s="314"/>
      <c r="Z99" s="314"/>
      <c r="AA99" s="314"/>
      <c r="AB99" s="314"/>
      <c r="AC99" s="314"/>
    </row>
    <row r="100" spans="1:29" ht="12.75">
      <c r="A100" s="158"/>
      <c r="B100" s="172"/>
      <c r="C100" s="151"/>
      <c r="D100" s="151"/>
      <c r="E100" s="153"/>
      <c r="F100" s="154"/>
      <c r="G100" s="154"/>
      <c r="H100" s="314"/>
      <c r="I100" s="314"/>
      <c r="J100" s="314"/>
      <c r="K100" s="314"/>
      <c r="L100" s="314"/>
      <c r="M100" s="314"/>
      <c r="N100" s="314"/>
      <c r="O100" s="151"/>
      <c r="P100" s="151"/>
      <c r="Q100" s="151"/>
      <c r="R100" s="153"/>
      <c r="S100" s="154"/>
      <c r="T100" s="154"/>
      <c r="U100" s="154"/>
      <c r="V100" s="314"/>
      <c r="W100" s="314"/>
      <c r="X100" s="314"/>
      <c r="Y100" s="314"/>
      <c r="Z100" s="314"/>
      <c r="AA100" s="314"/>
      <c r="AB100" s="314"/>
      <c r="AC100" s="314"/>
    </row>
    <row r="101" spans="1:29" ht="12.75">
      <c r="A101" s="158"/>
      <c r="B101" s="172"/>
      <c r="C101" s="151"/>
      <c r="D101" s="151"/>
      <c r="E101" s="153"/>
      <c r="F101" s="154"/>
      <c r="G101" s="154"/>
      <c r="H101" s="314"/>
      <c r="I101" s="314"/>
      <c r="J101" s="314"/>
      <c r="K101" s="314"/>
      <c r="L101" s="314"/>
      <c r="M101" s="314"/>
      <c r="N101" s="314"/>
      <c r="O101" s="151"/>
      <c r="P101" s="151"/>
      <c r="Q101" s="151"/>
      <c r="R101" s="153"/>
      <c r="S101" s="154"/>
      <c r="T101" s="154"/>
      <c r="U101" s="154"/>
      <c r="V101" s="314"/>
      <c r="W101" s="314"/>
      <c r="X101" s="314"/>
      <c r="Y101" s="314"/>
      <c r="Z101" s="314"/>
      <c r="AA101" s="314"/>
      <c r="AB101" s="314"/>
      <c r="AC101" s="314"/>
    </row>
    <row r="102" spans="1:29" ht="12.75">
      <c r="A102" s="158"/>
      <c r="B102" s="172"/>
      <c r="C102" s="151"/>
      <c r="D102" s="151"/>
      <c r="E102" s="153"/>
      <c r="F102" s="154"/>
      <c r="G102" s="154"/>
      <c r="H102" s="314"/>
      <c r="I102" s="314"/>
      <c r="J102" s="314"/>
      <c r="K102" s="314"/>
      <c r="L102" s="314"/>
      <c r="M102" s="314"/>
      <c r="N102" s="314"/>
      <c r="O102" s="151"/>
      <c r="P102" s="151"/>
      <c r="Q102" s="151"/>
      <c r="R102" s="153"/>
      <c r="S102" s="154"/>
      <c r="T102" s="154"/>
      <c r="U102" s="154"/>
      <c r="V102" s="314"/>
      <c r="W102" s="314"/>
      <c r="X102" s="314"/>
      <c r="Y102" s="314"/>
      <c r="Z102" s="314"/>
      <c r="AA102" s="314"/>
      <c r="AB102" s="314"/>
      <c r="AC102" s="314"/>
    </row>
    <row r="103" spans="1:29" ht="12.75">
      <c r="A103" s="158"/>
      <c r="B103" s="172"/>
      <c r="C103" s="151"/>
      <c r="D103" s="151"/>
      <c r="E103" s="153"/>
      <c r="F103" s="154"/>
      <c r="G103" s="154"/>
      <c r="H103" s="314"/>
      <c r="I103" s="314"/>
      <c r="J103" s="314"/>
      <c r="K103" s="314"/>
      <c r="L103" s="314"/>
      <c r="M103" s="314"/>
      <c r="N103" s="314"/>
      <c r="O103" s="151"/>
      <c r="P103" s="151"/>
      <c r="Q103" s="151"/>
      <c r="R103" s="153"/>
      <c r="S103" s="154"/>
      <c r="T103" s="154"/>
      <c r="U103" s="154"/>
      <c r="V103" s="314"/>
      <c r="W103" s="314"/>
      <c r="X103" s="314"/>
      <c r="Y103" s="314"/>
      <c r="Z103" s="314"/>
      <c r="AA103" s="314"/>
      <c r="AB103" s="314"/>
      <c r="AC103" s="314"/>
    </row>
    <row r="104" spans="1:29" ht="12.75">
      <c r="A104" s="158"/>
      <c r="B104" s="172"/>
      <c r="C104" s="151"/>
      <c r="D104" s="151"/>
      <c r="E104" s="153"/>
      <c r="F104" s="154"/>
      <c r="G104" s="154"/>
      <c r="H104" s="314"/>
      <c r="I104" s="314"/>
      <c r="J104" s="314"/>
      <c r="K104" s="314"/>
      <c r="L104" s="314"/>
      <c r="M104" s="314"/>
      <c r="N104" s="314"/>
      <c r="O104" s="151"/>
      <c r="P104" s="151"/>
      <c r="Q104" s="151"/>
      <c r="R104" s="153"/>
      <c r="S104" s="154"/>
      <c r="T104" s="154"/>
      <c r="U104" s="154"/>
      <c r="V104" s="314"/>
      <c r="W104" s="314"/>
      <c r="X104" s="314"/>
      <c r="Y104" s="314"/>
      <c r="Z104" s="314"/>
      <c r="AA104" s="314"/>
      <c r="AB104" s="314"/>
      <c r="AC104" s="314"/>
    </row>
    <row r="105" spans="1:29" ht="12.75">
      <c r="A105" s="158"/>
      <c r="B105" s="172"/>
      <c r="C105" s="151"/>
      <c r="D105" s="151"/>
      <c r="E105" s="153"/>
      <c r="F105" s="154"/>
      <c r="G105" s="154"/>
      <c r="H105" s="314"/>
      <c r="I105" s="314"/>
      <c r="J105" s="314"/>
      <c r="K105" s="314"/>
      <c r="L105" s="314"/>
      <c r="M105" s="314"/>
      <c r="N105" s="314"/>
      <c r="O105" s="151"/>
      <c r="P105" s="151"/>
      <c r="Q105" s="151"/>
      <c r="R105" s="153"/>
      <c r="S105" s="154"/>
      <c r="T105" s="154"/>
      <c r="U105" s="154"/>
      <c r="V105" s="314"/>
      <c r="W105" s="314"/>
      <c r="X105" s="314"/>
      <c r="Y105" s="314"/>
      <c r="Z105" s="314"/>
      <c r="AA105" s="314"/>
      <c r="AB105" s="314"/>
      <c r="AC105" s="314"/>
    </row>
    <row r="106" spans="1:29" ht="12.75">
      <c r="A106" s="158"/>
      <c r="B106" s="172"/>
      <c r="C106" s="151"/>
      <c r="D106" s="151"/>
      <c r="E106" s="153"/>
      <c r="F106" s="154"/>
      <c r="G106" s="154"/>
      <c r="H106" s="314"/>
      <c r="I106" s="314"/>
      <c r="J106" s="314"/>
      <c r="K106" s="314"/>
      <c r="L106" s="314"/>
      <c r="M106" s="314"/>
      <c r="N106" s="314"/>
      <c r="O106" s="151"/>
      <c r="P106" s="151"/>
      <c r="Q106" s="151"/>
      <c r="R106" s="153"/>
      <c r="S106" s="154"/>
      <c r="T106" s="154"/>
      <c r="U106" s="154"/>
      <c r="V106" s="314"/>
      <c r="W106" s="314"/>
      <c r="X106" s="314"/>
      <c r="Y106" s="314"/>
      <c r="Z106" s="314"/>
      <c r="AA106" s="314"/>
      <c r="AB106" s="314"/>
      <c r="AC106" s="314"/>
    </row>
    <row r="107" spans="1:29" ht="12.75">
      <c r="A107" s="158"/>
      <c r="B107" s="172"/>
      <c r="C107" s="151"/>
      <c r="D107" s="151"/>
      <c r="E107" s="153"/>
      <c r="F107" s="154"/>
      <c r="G107" s="154"/>
      <c r="H107" s="314"/>
      <c r="I107" s="314"/>
      <c r="J107" s="314"/>
      <c r="K107" s="314"/>
      <c r="L107" s="314"/>
      <c r="M107" s="314"/>
      <c r="N107" s="314"/>
      <c r="O107" s="151"/>
      <c r="P107" s="151"/>
      <c r="Q107" s="151"/>
      <c r="R107" s="153"/>
      <c r="S107" s="154"/>
      <c r="T107" s="154"/>
      <c r="U107" s="154"/>
      <c r="V107" s="314"/>
      <c r="W107" s="314"/>
      <c r="X107" s="314"/>
      <c r="Y107" s="314"/>
      <c r="Z107" s="314"/>
      <c r="AA107" s="314"/>
      <c r="AB107" s="314"/>
      <c r="AC107" s="314"/>
    </row>
    <row r="108" spans="1:29" ht="12.75">
      <c r="A108" s="158"/>
      <c r="B108" s="172"/>
      <c r="C108" s="151"/>
      <c r="D108" s="151"/>
      <c r="E108" s="153"/>
      <c r="F108" s="154"/>
      <c r="G108" s="154"/>
      <c r="H108" s="314"/>
      <c r="I108" s="314"/>
      <c r="J108" s="314"/>
      <c r="K108" s="314"/>
      <c r="L108" s="314"/>
      <c r="M108" s="314"/>
      <c r="N108" s="314"/>
      <c r="O108" s="151"/>
      <c r="P108" s="151"/>
      <c r="Q108" s="151"/>
      <c r="R108" s="153"/>
      <c r="S108" s="154"/>
      <c r="T108" s="154"/>
      <c r="U108" s="154"/>
      <c r="V108" s="314"/>
      <c r="W108" s="314"/>
      <c r="X108" s="314"/>
      <c r="Y108" s="314"/>
      <c r="Z108" s="314"/>
      <c r="AA108" s="314"/>
      <c r="AB108" s="314"/>
      <c r="AC108" s="314"/>
    </row>
    <row r="109" spans="1:29" ht="12.75">
      <c r="A109" s="158"/>
      <c r="B109" s="172"/>
      <c r="C109" s="151"/>
      <c r="D109" s="151"/>
      <c r="E109" s="153"/>
      <c r="F109" s="154"/>
      <c r="G109" s="154"/>
      <c r="H109" s="314"/>
      <c r="I109" s="314"/>
      <c r="J109" s="314"/>
      <c r="K109" s="314"/>
      <c r="L109" s="314"/>
      <c r="M109" s="314"/>
      <c r="N109" s="314"/>
      <c r="O109" s="151"/>
      <c r="P109" s="151"/>
      <c r="Q109" s="151"/>
      <c r="R109" s="153"/>
      <c r="S109" s="154"/>
      <c r="T109" s="154"/>
      <c r="U109" s="154"/>
      <c r="V109" s="314"/>
      <c r="W109" s="314"/>
      <c r="X109" s="314"/>
      <c r="Y109" s="314"/>
      <c r="Z109" s="314"/>
      <c r="AA109" s="314"/>
      <c r="AB109" s="314"/>
      <c r="AC109" s="314"/>
    </row>
    <row r="110" spans="1:29" ht="12.75">
      <c r="A110" s="158"/>
      <c r="B110" s="172"/>
      <c r="C110" s="151"/>
      <c r="D110" s="151"/>
      <c r="E110" s="153"/>
      <c r="F110" s="154"/>
      <c r="G110" s="154"/>
      <c r="H110" s="314"/>
      <c r="I110" s="314"/>
      <c r="J110" s="314"/>
      <c r="K110" s="314"/>
      <c r="L110" s="314"/>
      <c r="M110" s="314"/>
      <c r="N110" s="314"/>
      <c r="O110" s="151"/>
      <c r="P110" s="151"/>
      <c r="Q110" s="151"/>
      <c r="R110" s="153"/>
      <c r="S110" s="154"/>
      <c r="T110" s="154"/>
      <c r="U110" s="154"/>
      <c r="V110" s="314"/>
      <c r="W110" s="314"/>
      <c r="X110" s="314"/>
      <c r="Y110" s="314"/>
      <c r="Z110" s="314"/>
      <c r="AA110" s="314"/>
      <c r="AB110" s="314"/>
      <c r="AC110" s="314"/>
    </row>
    <row r="111" spans="1:29" ht="12.75">
      <c r="A111" s="158"/>
      <c r="B111" s="172"/>
      <c r="C111" s="151"/>
      <c r="D111" s="151"/>
      <c r="E111" s="153"/>
      <c r="F111" s="154"/>
      <c r="G111" s="154"/>
      <c r="H111" s="314"/>
      <c r="I111" s="314"/>
      <c r="J111" s="314"/>
      <c r="K111" s="314"/>
      <c r="L111" s="314"/>
      <c r="M111" s="314"/>
      <c r="N111" s="314"/>
      <c r="O111" s="151"/>
      <c r="P111" s="151"/>
      <c r="Q111" s="151"/>
      <c r="R111" s="153"/>
      <c r="S111" s="154"/>
      <c r="T111" s="154"/>
      <c r="U111" s="154"/>
      <c r="V111" s="314"/>
      <c r="W111" s="314"/>
      <c r="X111" s="314"/>
      <c r="Y111" s="314"/>
      <c r="Z111" s="314"/>
      <c r="AA111" s="314"/>
      <c r="AB111" s="314"/>
      <c r="AC111" s="314"/>
    </row>
    <row r="112" spans="1:29" ht="12.75">
      <c r="A112" s="158"/>
      <c r="B112" s="172"/>
      <c r="C112" s="151"/>
      <c r="D112" s="151"/>
      <c r="E112" s="153"/>
      <c r="F112" s="154"/>
      <c r="G112" s="154"/>
      <c r="H112" s="314"/>
      <c r="I112" s="314"/>
      <c r="J112" s="314"/>
      <c r="K112" s="314"/>
      <c r="L112" s="314"/>
      <c r="M112" s="314"/>
      <c r="N112" s="314"/>
      <c r="O112" s="151"/>
      <c r="P112" s="151"/>
      <c r="Q112" s="151"/>
      <c r="R112" s="153"/>
      <c r="S112" s="154"/>
      <c r="T112" s="154"/>
      <c r="U112" s="154"/>
      <c r="V112" s="314"/>
      <c r="W112" s="314"/>
      <c r="X112" s="314"/>
      <c r="Y112" s="314"/>
      <c r="Z112" s="314"/>
      <c r="AA112" s="314"/>
      <c r="AB112" s="314"/>
      <c r="AC112" s="314"/>
    </row>
    <row r="113" spans="1:29" ht="12.75">
      <c r="A113" s="158"/>
      <c r="B113" s="172"/>
      <c r="C113" s="151"/>
      <c r="D113" s="151"/>
      <c r="E113" s="153"/>
      <c r="F113" s="154"/>
      <c r="G113" s="154"/>
      <c r="H113" s="314"/>
      <c r="I113" s="314"/>
      <c r="J113" s="314"/>
      <c r="K113" s="314"/>
      <c r="L113" s="314"/>
      <c r="M113" s="314"/>
      <c r="N113" s="314"/>
      <c r="O113" s="151"/>
      <c r="P113" s="151"/>
      <c r="Q113" s="151"/>
      <c r="R113" s="153"/>
      <c r="S113" s="154"/>
      <c r="T113" s="154"/>
      <c r="U113" s="154"/>
      <c r="V113" s="314"/>
      <c r="W113" s="314"/>
      <c r="X113" s="314"/>
      <c r="Y113" s="314"/>
      <c r="Z113" s="314"/>
      <c r="AA113" s="314"/>
      <c r="AB113" s="314"/>
      <c r="AC113" s="314"/>
    </row>
    <row r="114" spans="1:29" ht="12.75">
      <c r="A114" s="158"/>
      <c r="B114" s="172"/>
      <c r="C114" s="151"/>
      <c r="D114" s="151"/>
      <c r="E114" s="153"/>
      <c r="F114" s="154"/>
      <c r="G114" s="154"/>
      <c r="H114" s="314"/>
      <c r="I114" s="314"/>
      <c r="J114" s="314"/>
      <c r="K114" s="314"/>
      <c r="L114" s="314"/>
      <c r="M114" s="314"/>
      <c r="N114" s="314"/>
      <c r="O114" s="151"/>
      <c r="P114" s="151"/>
      <c r="Q114" s="151"/>
      <c r="R114" s="153"/>
      <c r="S114" s="154"/>
      <c r="T114" s="154"/>
      <c r="U114" s="154"/>
      <c r="V114" s="314"/>
      <c r="W114" s="314"/>
      <c r="X114" s="314"/>
      <c r="Y114" s="314"/>
      <c r="Z114" s="314"/>
      <c r="AA114" s="314"/>
      <c r="AB114" s="314"/>
      <c r="AC114" s="314"/>
    </row>
    <row r="115" spans="1:29" ht="12.75">
      <c r="A115" s="158"/>
      <c r="B115" s="172"/>
      <c r="C115" s="151"/>
      <c r="D115" s="151"/>
      <c r="E115" s="153"/>
      <c r="F115" s="154"/>
      <c r="G115" s="154"/>
      <c r="H115" s="314"/>
      <c r="I115" s="314"/>
      <c r="J115" s="314"/>
      <c r="K115" s="314"/>
      <c r="L115" s="314"/>
      <c r="M115" s="314"/>
      <c r="N115" s="314"/>
      <c r="O115" s="151"/>
      <c r="P115" s="151"/>
      <c r="Q115" s="151"/>
      <c r="R115" s="153"/>
      <c r="S115" s="154"/>
      <c r="T115" s="154"/>
      <c r="U115" s="154"/>
      <c r="V115" s="314"/>
      <c r="W115" s="314"/>
      <c r="X115" s="314"/>
      <c r="Y115" s="314"/>
      <c r="Z115" s="314"/>
      <c r="AA115" s="314"/>
      <c r="AB115" s="314"/>
      <c r="AC115" s="314"/>
    </row>
    <row r="116" spans="1:29" ht="12.75">
      <c r="A116" s="158"/>
      <c r="B116" s="172"/>
      <c r="C116" s="151"/>
      <c r="D116" s="151"/>
      <c r="E116" s="153"/>
      <c r="F116" s="154"/>
      <c r="G116" s="154"/>
      <c r="H116" s="314"/>
      <c r="I116" s="314"/>
      <c r="J116" s="314"/>
      <c r="K116" s="314"/>
      <c r="L116" s="314"/>
      <c r="M116" s="314"/>
      <c r="N116" s="314"/>
      <c r="O116" s="151"/>
      <c r="P116" s="151"/>
      <c r="Q116" s="151"/>
      <c r="R116" s="153"/>
      <c r="S116" s="154"/>
      <c r="T116" s="154"/>
      <c r="U116" s="154"/>
      <c r="V116" s="314"/>
      <c r="W116" s="314"/>
      <c r="X116" s="314"/>
      <c r="Y116" s="314"/>
      <c r="Z116" s="314"/>
      <c r="AA116" s="314"/>
      <c r="AB116" s="314"/>
      <c r="AC116" s="314"/>
    </row>
    <row r="117" spans="1:29" ht="12.75">
      <c r="A117" s="158"/>
      <c r="B117" s="172"/>
      <c r="C117" s="151"/>
      <c r="D117" s="151"/>
      <c r="E117" s="451"/>
      <c r="F117" s="154"/>
      <c r="G117" s="154"/>
      <c r="H117" s="452"/>
      <c r="I117" s="452"/>
      <c r="J117" s="452"/>
      <c r="K117" s="452"/>
      <c r="L117" s="452"/>
      <c r="M117" s="452"/>
      <c r="N117" s="452"/>
      <c r="O117" s="151"/>
      <c r="P117" s="151"/>
      <c r="Q117" s="151"/>
      <c r="R117" s="451"/>
      <c r="S117" s="154"/>
      <c r="T117" s="154"/>
      <c r="U117" s="453"/>
      <c r="V117" s="452"/>
      <c r="W117" s="452"/>
      <c r="X117" s="452"/>
      <c r="Y117" s="452"/>
      <c r="Z117" s="452"/>
      <c r="AA117" s="452"/>
      <c r="AB117" s="452"/>
      <c r="AC117" s="452"/>
    </row>
    <row r="118" spans="1:29" ht="12.75">
      <c r="A118" s="158"/>
      <c r="B118" s="172"/>
      <c r="C118" s="151"/>
      <c r="D118" s="151"/>
      <c r="E118" s="451"/>
      <c r="F118" s="154"/>
      <c r="G118" s="154"/>
      <c r="H118" s="452"/>
      <c r="I118" s="452"/>
      <c r="J118" s="452"/>
      <c r="K118" s="452"/>
      <c r="L118" s="452"/>
      <c r="M118" s="452"/>
      <c r="N118" s="452"/>
      <c r="O118" s="151"/>
      <c r="P118" s="151"/>
      <c r="Q118" s="151"/>
      <c r="R118" s="451"/>
      <c r="S118" s="154"/>
      <c r="T118" s="154"/>
      <c r="U118" s="453"/>
      <c r="V118" s="452"/>
      <c r="W118" s="452"/>
      <c r="X118" s="452"/>
      <c r="Y118" s="452"/>
      <c r="Z118" s="452"/>
      <c r="AA118" s="452"/>
      <c r="AB118" s="452"/>
      <c r="AC118" s="452"/>
    </row>
    <row r="119" spans="1:29" ht="12.75">
      <c r="A119" s="158"/>
      <c r="B119" s="172"/>
      <c r="C119" s="151"/>
      <c r="D119" s="151"/>
      <c r="E119" s="451"/>
      <c r="F119" s="154"/>
      <c r="G119" s="154"/>
      <c r="H119" s="452"/>
      <c r="I119" s="452"/>
      <c r="J119" s="452"/>
      <c r="K119" s="452"/>
      <c r="L119" s="452"/>
      <c r="M119" s="452"/>
      <c r="N119" s="452"/>
      <c r="O119" s="151"/>
      <c r="P119" s="151"/>
      <c r="Q119" s="151"/>
      <c r="R119" s="451"/>
      <c r="S119" s="154"/>
      <c r="T119" s="154"/>
      <c r="U119" s="453"/>
      <c r="V119" s="452"/>
      <c r="W119" s="452"/>
      <c r="X119" s="452"/>
      <c r="Y119" s="452"/>
      <c r="Z119" s="452"/>
      <c r="AA119" s="452"/>
      <c r="AB119" s="452"/>
      <c r="AC119" s="452"/>
    </row>
    <row r="120" spans="1:29" ht="12.75">
      <c r="A120" s="158"/>
      <c r="B120" s="172"/>
      <c r="C120" s="151"/>
      <c r="D120" s="151"/>
      <c r="E120" s="451"/>
      <c r="F120" s="154"/>
      <c r="G120" s="154"/>
      <c r="H120" s="452"/>
      <c r="I120" s="452"/>
      <c r="J120" s="452"/>
      <c r="K120" s="452"/>
      <c r="L120" s="452"/>
      <c r="M120" s="452"/>
      <c r="N120" s="452"/>
      <c r="O120" s="151"/>
      <c r="P120" s="151"/>
      <c r="Q120" s="151"/>
      <c r="R120" s="451"/>
      <c r="S120" s="154"/>
      <c r="T120" s="154"/>
      <c r="U120" s="453"/>
      <c r="V120" s="452"/>
      <c r="W120" s="452"/>
      <c r="X120" s="452"/>
      <c r="Y120" s="452"/>
      <c r="Z120" s="452"/>
      <c r="AA120" s="452"/>
      <c r="AB120" s="452"/>
      <c r="AC120" s="452"/>
    </row>
    <row r="121" spans="1:29" ht="12.75">
      <c r="A121" s="158"/>
      <c r="B121" s="172"/>
      <c r="C121" s="151"/>
      <c r="D121" s="151"/>
      <c r="E121" s="451"/>
      <c r="F121" s="154"/>
      <c r="G121" s="154"/>
      <c r="H121" s="452"/>
      <c r="I121" s="452"/>
      <c r="J121" s="452"/>
      <c r="K121" s="452"/>
      <c r="L121" s="452"/>
      <c r="M121" s="452"/>
      <c r="N121" s="452"/>
      <c r="O121" s="151"/>
      <c r="P121" s="151"/>
      <c r="Q121" s="151"/>
      <c r="R121" s="451"/>
      <c r="S121" s="154"/>
      <c r="T121" s="154"/>
      <c r="U121" s="453"/>
      <c r="V121" s="452"/>
      <c r="W121" s="452"/>
      <c r="X121" s="452"/>
      <c r="Y121" s="452"/>
      <c r="Z121" s="452"/>
      <c r="AA121" s="452"/>
      <c r="AB121" s="452"/>
      <c r="AC121" s="452"/>
    </row>
    <row r="122" spans="1:29" ht="12.75">
      <c r="A122" s="158"/>
      <c r="B122" s="172"/>
      <c r="C122" s="151"/>
      <c r="D122" s="151"/>
      <c r="E122" s="451"/>
      <c r="F122" s="154"/>
      <c r="G122" s="154"/>
      <c r="H122" s="452"/>
      <c r="I122" s="452"/>
      <c r="J122" s="452"/>
      <c r="K122" s="452"/>
      <c r="L122" s="452"/>
      <c r="M122" s="452"/>
      <c r="N122" s="452"/>
      <c r="O122" s="151"/>
      <c r="P122" s="151"/>
      <c r="Q122" s="151"/>
      <c r="R122" s="451"/>
      <c r="S122" s="154"/>
      <c r="T122" s="154"/>
      <c r="U122" s="453"/>
      <c r="V122" s="452"/>
      <c r="W122" s="452"/>
      <c r="X122" s="452"/>
      <c r="Y122" s="452"/>
      <c r="Z122" s="452"/>
      <c r="AA122" s="452"/>
      <c r="AB122" s="452"/>
      <c r="AC122" s="452"/>
    </row>
    <row r="123" spans="1:29" ht="12.75">
      <c r="A123" s="158"/>
      <c r="B123" s="172"/>
      <c r="C123" s="151"/>
      <c r="D123" s="151"/>
      <c r="E123" s="451"/>
      <c r="F123" s="154"/>
      <c r="G123" s="154"/>
      <c r="H123" s="452"/>
      <c r="I123" s="452"/>
      <c r="J123" s="452"/>
      <c r="K123" s="452"/>
      <c r="L123" s="452"/>
      <c r="M123" s="452"/>
      <c r="N123" s="452"/>
      <c r="O123" s="151"/>
      <c r="P123" s="151"/>
      <c r="Q123" s="151"/>
      <c r="R123" s="451"/>
      <c r="S123" s="154"/>
      <c r="T123" s="154"/>
      <c r="U123" s="453"/>
      <c r="V123" s="452"/>
      <c r="W123" s="452"/>
      <c r="X123" s="452"/>
      <c r="Y123" s="452"/>
      <c r="Z123" s="452"/>
      <c r="AA123" s="452"/>
      <c r="AB123" s="452"/>
      <c r="AC123" s="452"/>
    </row>
    <row r="124" spans="1:29" ht="12.75">
      <c r="A124" s="158"/>
      <c r="B124" s="172"/>
      <c r="C124" s="151"/>
      <c r="D124" s="151"/>
      <c r="E124" s="451"/>
      <c r="F124" s="154"/>
      <c r="G124" s="154"/>
      <c r="H124" s="452"/>
      <c r="I124" s="452"/>
      <c r="J124" s="452"/>
      <c r="K124" s="452"/>
      <c r="L124" s="452"/>
      <c r="M124" s="452"/>
      <c r="N124" s="452"/>
      <c r="O124" s="151"/>
      <c r="P124" s="151"/>
      <c r="Q124" s="151"/>
      <c r="R124" s="451"/>
      <c r="S124" s="154"/>
      <c r="T124" s="154"/>
      <c r="U124" s="453"/>
      <c r="V124" s="452"/>
      <c r="W124" s="452"/>
      <c r="X124" s="452"/>
      <c r="Y124" s="452"/>
      <c r="Z124" s="452"/>
      <c r="AA124" s="452"/>
      <c r="AB124" s="452"/>
      <c r="AC124" s="452"/>
    </row>
    <row r="125" spans="1:29" ht="12.75">
      <c r="A125" s="158"/>
      <c r="B125" s="172"/>
      <c r="C125" s="151"/>
      <c r="D125" s="151"/>
      <c r="E125" s="451"/>
      <c r="F125" s="154"/>
      <c r="G125" s="154"/>
      <c r="H125" s="452"/>
      <c r="I125" s="452"/>
      <c r="J125" s="452"/>
      <c r="K125" s="452"/>
      <c r="L125" s="452"/>
      <c r="M125" s="452"/>
      <c r="N125" s="452"/>
      <c r="O125" s="151"/>
      <c r="P125" s="151"/>
      <c r="Q125" s="151"/>
      <c r="R125" s="451"/>
      <c r="S125" s="154"/>
      <c r="T125" s="154"/>
      <c r="U125" s="453"/>
      <c r="V125" s="452"/>
      <c r="W125" s="452"/>
      <c r="X125" s="452"/>
      <c r="Y125" s="452"/>
      <c r="Z125" s="452"/>
      <c r="AA125" s="452"/>
      <c r="AB125" s="452"/>
      <c r="AC125" s="452"/>
    </row>
    <row r="126" spans="1:29" ht="12.75">
      <c r="A126" s="158"/>
      <c r="B126" s="172"/>
      <c r="C126" s="151"/>
      <c r="D126" s="151"/>
      <c r="E126" s="451"/>
      <c r="F126" s="154"/>
      <c r="G126" s="154"/>
      <c r="H126" s="452"/>
      <c r="I126" s="452"/>
      <c r="J126" s="452"/>
      <c r="K126" s="452"/>
      <c r="L126" s="452"/>
      <c r="M126" s="452"/>
      <c r="N126" s="452"/>
      <c r="O126" s="151"/>
      <c r="P126" s="151"/>
      <c r="Q126" s="151"/>
      <c r="R126" s="451"/>
      <c r="S126" s="154"/>
      <c r="T126" s="154"/>
      <c r="U126" s="453"/>
      <c r="V126" s="452"/>
      <c r="W126" s="452"/>
      <c r="X126" s="452"/>
      <c r="Y126" s="452"/>
      <c r="Z126" s="452"/>
      <c r="AA126" s="452"/>
      <c r="AB126" s="452"/>
      <c r="AC126" s="452"/>
    </row>
    <row r="127" spans="1:29" ht="12.75">
      <c r="A127" s="158"/>
      <c r="B127" s="172"/>
      <c r="C127" s="151"/>
      <c r="D127" s="151"/>
      <c r="E127" s="451"/>
      <c r="F127" s="154"/>
      <c r="G127" s="154"/>
      <c r="H127" s="452"/>
      <c r="I127" s="452"/>
      <c r="J127" s="452"/>
      <c r="K127" s="452"/>
      <c r="L127" s="452"/>
      <c r="M127" s="452"/>
      <c r="N127" s="452"/>
      <c r="O127" s="151"/>
      <c r="P127" s="151"/>
      <c r="Q127" s="151"/>
      <c r="R127" s="451"/>
      <c r="S127" s="154"/>
      <c r="T127" s="154"/>
      <c r="U127" s="453"/>
      <c r="V127" s="452"/>
      <c r="W127" s="452"/>
      <c r="X127" s="452"/>
      <c r="Y127" s="452"/>
      <c r="Z127" s="452"/>
      <c r="AA127" s="452"/>
      <c r="AB127" s="452"/>
      <c r="AC127" s="452"/>
    </row>
    <row r="128" spans="1:29" ht="12.75">
      <c r="A128" s="158"/>
      <c r="B128" s="172"/>
      <c r="C128" s="151"/>
      <c r="D128" s="151"/>
      <c r="E128" s="153"/>
      <c r="F128" s="154"/>
      <c r="G128" s="154"/>
      <c r="H128" s="314"/>
      <c r="I128" s="314"/>
      <c r="J128" s="314"/>
      <c r="K128" s="314"/>
      <c r="L128" s="314"/>
      <c r="M128" s="314"/>
      <c r="N128" s="314"/>
      <c r="O128" s="151"/>
      <c r="P128" s="151"/>
      <c r="Q128" s="151"/>
      <c r="R128" s="153"/>
      <c r="S128" s="154"/>
      <c r="T128" s="154"/>
      <c r="U128" s="154"/>
      <c r="V128" s="314"/>
      <c r="W128" s="314"/>
      <c r="X128" s="314"/>
      <c r="Y128" s="314"/>
      <c r="Z128" s="314"/>
      <c r="AA128" s="314"/>
      <c r="AB128" s="314"/>
      <c r="AC128" s="314"/>
    </row>
    <row r="129" spans="1:29" ht="12.75">
      <c r="A129" s="158"/>
      <c r="B129" s="172"/>
      <c r="C129" s="151"/>
      <c r="D129" s="151"/>
      <c r="E129" s="153"/>
      <c r="F129" s="154"/>
      <c r="G129" s="154"/>
      <c r="H129" s="314"/>
      <c r="I129" s="314"/>
      <c r="J129" s="314"/>
      <c r="K129" s="314"/>
      <c r="L129" s="314"/>
      <c r="M129" s="314"/>
      <c r="N129" s="314"/>
      <c r="O129" s="151"/>
      <c r="P129" s="151"/>
      <c r="Q129" s="151"/>
      <c r="R129" s="153"/>
      <c r="S129" s="154"/>
      <c r="T129" s="154"/>
      <c r="U129" s="154"/>
      <c r="V129" s="314"/>
      <c r="W129" s="314"/>
      <c r="X129" s="314"/>
      <c r="Y129" s="314"/>
      <c r="Z129" s="314"/>
      <c r="AA129" s="314"/>
      <c r="AB129" s="314"/>
      <c r="AC129" s="314"/>
    </row>
    <row r="130" spans="1:29" ht="12.75">
      <c r="A130" s="158"/>
      <c r="B130" s="172"/>
      <c r="C130" s="151"/>
      <c r="D130" s="151"/>
      <c r="E130" s="451"/>
      <c r="F130" s="154"/>
      <c r="G130" s="154"/>
      <c r="H130" s="452"/>
      <c r="I130" s="452"/>
      <c r="J130" s="452"/>
      <c r="K130" s="452"/>
      <c r="L130" s="452"/>
      <c r="M130" s="452"/>
      <c r="N130" s="452"/>
      <c r="O130" s="151"/>
      <c r="P130" s="151"/>
      <c r="Q130" s="151"/>
      <c r="R130" s="451"/>
      <c r="S130" s="154"/>
      <c r="T130" s="154"/>
      <c r="U130" s="453"/>
      <c r="V130" s="452"/>
      <c r="W130" s="452"/>
      <c r="X130" s="452"/>
      <c r="Y130" s="452"/>
      <c r="Z130" s="452"/>
      <c r="AA130" s="452"/>
      <c r="AB130" s="452"/>
      <c r="AC130" s="452"/>
    </row>
    <row r="131" spans="1:29" ht="12.75">
      <c r="A131" s="158"/>
      <c r="B131" s="172"/>
      <c r="C131" s="151"/>
      <c r="D131" s="151"/>
      <c r="E131" s="451"/>
      <c r="F131" s="154"/>
      <c r="G131" s="154"/>
      <c r="H131" s="452"/>
      <c r="I131" s="452"/>
      <c r="J131" s="452"/>
      <c r="K131" s="452"/>
      <c r="L131" s="452"/>
      <c r="M131" s="452"/>
      <c r="N131" s="452"/>
      <c r="O131" s="151"/>
      <c r="P131" s="151"/>
      <c r="Q131" s="151"/>
      <c r="R131" s="451"/>
      <c r="S131" s="154"/>
      <c r="T131" s="154"/>
      <c r="U131" s="453"/>
      <c r="V131" s="452"/>
      <c r="W131" s="452"/>
      <c r="X131" s="452"/>
      <c r="Y131" s="452"/>
      <c r="Z131" s="452"/>
      <c r="AA131" s="452"/>
      <c r="AB131" s="452"/>
      <c r="AC131" s="452"/>
    </row>
    <row r="132" spans="1:29" ht="12.75">
      <c r="A132" s="158"/>
      <c r="B132" s="172"/>
      <c r="C132" s="151"/>
      <c r="D132" s="151"/>
      <c r="E132" s="451"/>
      <c r="F132" s="154"/>
      <c r="G132" s="154"/>
      <c r="H132" s="452"/>
      <c r="I132" s="452"/>
      <c r="J132" s="452"/>
      <c r="K132" s="452"/>
      <c r="L132" s="452"/>
      <c r="M132" s="452"/>
      <c r="N132" s="452"/>
      <c r="O132" s="151"/>
      <c r="P132" s="151"/>
      <c r="Q132" s="151"/>
      <c r="R132" s="451"/>
      <c r="S132" s="154"/>
      <c r="T132" s="154"/>
      <c r="U132" s="453"/>
      <c r="V132" s="452"/>
      <c r="W132" s="452"/>
      <c r="X132" s="452"/>
      <c r="Y132" s="452"/>
      <c r="Z132" s="452"/>
      <c r="AA132" s="452"/>
      <c r="AB132" s="452"/>
      <c r="AC132" s="452"/>
    </row>
    <row r="133" spans="1:29" ht="12.75">
      <c r="A133" s="158"/>
      <c r="B133" s="172"/>
      <c r="C133" s="151"/>
      <c r="D133" s="151"/>
      <c r="E133" s="451"/>
      <c r="F133" s="154"/>
      <c r="G133" s="154"/>
      <c r="H133" s="452"/>
      <c r="I133" s="452"/>
      <c r="J133" s="452"/>
      <c r="K133" s="452"/>
      <c r="L133" s="452"/>
      <c r="M133" s="452"/>
      <c r="N133" s="452"/>
      <c r="O133" s="153"/>
      <c r="P133" s="151"/>
      <c r="Q133" s="151"/>
      <c r="R133" s="451"/>
      <c r="S133" s="154"/>
      <c r="T133" s="154"/>
      <c r="U133" s="453"/>
      <c r="V133" s="452"/>
      <c r="W133" s="452"/>
      <c r="X133" s="452"/>
      <c r="Y133" s="452"/>
      <c r="Z133" s="452"/>
      <c r="AA133" s="452"/>
      <c r="AB133" s="452"/>
      <c r="AC133" s="452"/>
    </row>
    <row r="134" spans="1:29" ht="12.75">
      <c r="A134" s="158"/>
      <c r="B134" s="172"/>
      <c r="C134" s="151"/>
      <c r="D134" s="151"/>
      <c r="E134" s="451"/>
      <c r="F134" s="154"/>
      <c r="G134" s="154"/>
      <c r="H134" s="452"/>
      <c r="I134" s="452"/>
      <c r="J134" s="452"/>
      <c r="K134" s="452"/>
      <c r="L134" s="452"/>
      <c r="M134" s="452"/>
      <c r="N134" s="452"/>
      <c r="O134" s="452"/>
      <c r="P134" s="151"/>
      <c r="Q134" s="151"/>
      <c r="R134" s="451"/>
      <c r="S134" s="154"/>
      <c r="T134" s="154"/>
      <c r="U134" s="453"/>
      <c r="V134" s="452"/>
      <c r="W134" s="452"/>
      <c r="X134" s="452"/>
      <c r="Y134" s="452"/>
      <c r="Z134" s="452"/>
      <c r="AA134" s="452"/>
      <c r="AB134" s="452"/>
      <c r="AC134" s="452"/>
    </row>
    <row r="135" spans="1:29" ht="12.75">
      <c r="A135" s="158"/>
      <c r="B135" s="172"/>
      <c r="C135" s="151"/>
      <c r="D135" s="151"/>
      <c r="E135" s="451"/>
      <c r="F135" s="154"/>
      <c r="G135" s="154"/>
      <c r="H135" s="452"/>
      <c r="I135" s="452"/>
      <c r="J135" s="452"/>
      <c r="K135" s="452"/>
      <c r="L135" s="452"/>
      <c r="M135" s="452"/>
      <c r="N135" s="452"/>
      <c r="O135" s="452"/>
      <c r="P135" s="151"/>
      <c r="Q135" s="151"/>
      <c r="R135" s="451"/>
      <c r="S135" s="154"/>
      <c r="T135" s="154"/>
      <c r="U135" s="453"/>
      <c r="V135" s="452"/>
      <c r="W135" s="452"/>
      <c r="X135" s="452"/>
      <c r="Y135" s="452"/>
      <c r="Z135" s="452"/>
      <c r="AA135" s="452"/>
      <c r="AB135" s="452"/>
      <c r="AC135" s="452"/>
    </row>
    <row r="136" spans="1:29" ht="12.75">
      <c r="A136" s="158"/>
      <c r="B136" s="172"/>
      <c r="C136" s="151"/>
      <c r="D136" s="151"/>
      <c r="E136" s="451"/>
      <c r="F136" s="154"/>
      <c r="G136" s="154"/>
      <c r="H136" s="452"/>
      <c r="I136" s="452"/>
      <c r="J136" s="452"/>
      <c r="K136" s="452"/>
      <c r="L136" s="452"/>
      <c r="M136" s="452"/>
      <c r="N136" s="452"/>
      <c r="O136" s="452"/>
      <c r="P136" s="151"/>
      <c r="Q136" s="151"/>
      <c r="R136" s="451"/>
      <c r="S136" s="154"/>
      <c r="T136" s="154"/>
      <c r="U136" s="453"/>
      <c r="V136" s="452"/>
      <c r="W136" s="452"/>
      <c r="X136" s="452"/>
      <c r="Y136" s="452"/>
      <c r="Z136" s="452"/>
      <c r="AA136" s="452"/>
      <c r="AB136" s="452"/>
      <c r="AC136" s="452"/>
    </row>
    <row r="137" spans="1:29" ht="12.75">
      <c r="A137" s="158"/>
      <c r="B137" s="172"/>
      <c r="C137" s="151"/>
      <c r="D137" s="151"/>
      <c r="E137" s="451"/>
      <c r="F137" s="154"/>
      <c r="G137" s="154"/>
      <c r="H137" s="452"/>
      <c r="I137" s="452"/>
      <c r="J137" s="452"/>
      <c r="K137" s="452"/>
      <c r="L137" s="452"/>
      <c r="M137" s="452"/>
      <c r="N137" s="452"/>
      <c r="O137" s="452"/>
      <c r="P137" s="151"/>
      <c r="Q137" s="151"/>
      <c r="R137" s="451"/>
      <c r="S137" s="154"/>
      <c r="T137" s="154"/>
      <c r="U137" s="453"/>
      <c r="V137" s="452"/>
      <c r="W137" s="452"/>
      <c r="X137" s="452"/>
      <c r="Y137" s="452"/>
      <c r="Z137" s="452"/>
      <c r="AA137" s="452"/>
      <c r="AB137" s="452"/>
      <c r="AC137" s="452"/>
    </row>
    <row r="138" spans="1:29" ht="12.75">
      <c r="A138" s="158"/>
      <c r="B138" s="172"/>
      <c r="C138" s="151"/>
      <c r="D138" s="151"/>
      <c r="E138" s="451"/>
      <c r="F138" s="154"/>
      <c r="G138" s="154"/>
      <c r="H138" s="452"/>
      <c r="I138" s="452"/>
      <c r="J138" s="452"/>
      <c r="K138" s="452"/>
      <c r="L138" s="452"/>
      <c r="M138" s="452"/>
      <c r="N138" s="452"/>
      <c r="O138" s="452"/>
      <c r="P138" s="151"/>
      <c r="Q138" s="151"/>
      <c r="R138" s="451"/>
      <c r="S138" s="154"/>
      <c r="T138" s="154"/>
      <c r="U138" s="453"/>
      <c r="V138" s="452"/>
      <c r="W138" s="452"/>
      <c r="X138" s="452"/>
      <c r="Y138" s="452"/>
      <c r="Z138" s="452"/>
      <c r="AA138" s="452"/>
      <c r="AB138" s="452"/>
      <c r="AC138" s="452"/>
    </row>
    <row r="139" spans="1:29" ht="12.75">
      <c r="A139" s="158"/>
      <c r="B139" s="172"/>
      <c r="C139" s="151"/>
      <c r="D139" s="151"/>
      <c r="E139" s="451"/>
      <c r="F139" s="154"/>
      <c r="G139" s="154"/>
      <c r="H139" s="452"/>
      <c r="I139" s="452"/>
      <c r="J139" s="452"/>
      <c r="K139" s="452"/>
      <c r="L139" s="452"/>
      <c r="M139" s="452"/>
      <c r="N139" s="452"/>
      <c r="O139" s="452"/>
      <c r="P139" s="151"/>
      <c r="Q139" s="151"/>
      <c r="R139" s="451"/>
      <c r="S139" s="154"/>
      <c r="T139" s="154"/>
      <c r="U139" s="453"/>
      <c r="V139" s="452"/>
      <c r="W139" s="452"/>
      <c r="X139" s="452"/>
      <c r="Y139" s="452"/>
      <c r="Z139" s="452"/>
      <c r="AA139" s="452"/>
      <c r="AB139" s="452"/>
      <c r="AC139" s="452"/>
    </row>
    <row r="140" spans="1:29" ht="12.75">
      <c r="A140" s="158"/>
      <c r="B140" s="172"/>
      <c r="C140" s="151"/>
      <c r="D140" s="151"/>
      <c r="E140" s="153"/>
      <c r="F140" s="154"/>
      <c r="G140" s="154"/>
      <c r="H140" s="314"/>
      <c r="I140" s="314"/>
      <c r="J140" s="314"/>
      <c r="K140" s="314"/>
      <c r="L140" s="314"/>
      <c r="M140" s="314"/>
      <c r="N140" s="314"/>
      <c r="O140" s="314"/>
      <c r="P140" s="151"/>
      <c r="Q140" s="151"/>
      <c r="R140" s="153"/>
      <c r="S140" s="154"/>
      <c r="T140" s="154"/>
      <c r="U140" s="154"/>
      <c r="V140" s="314"/>
      <c r="W140" s="314"/>
      <c r="X140" s="314"/>
      <c r="Y140" s="314"/>
      <c r="Z140" s="314"/>
      <c r="AA140" s="314"/>
      <c r="AB140" s="314"/>
      <c r="AC140" s="314"/>
    </row>
    <row r="141" spans="1:29" ht="12.75">
      <c r="A141" s="158"/>
      <c r="B141" s="172"/>
      <c r="C141" s="151"/>
      <c r="D141" s="151"/>
      <c r="E141" s="153"/>
      <c r="F141" s="154"/>
      <c r="G141" s="154"/>
      <c r="H141" s="314"/>
      <c r="I141" s="314"/>
      <c r="J141" s="314"/>
      <c r="K141" s="314"/>
      <c r="L141" s="314"/>
      <c r="M141" s="314"/>
      <c r="N141" s="314"/>
      <c r="O141" s="314"/>
      <c r="P141" s="151"/>
      <c r="Q141" s="151"/>
      <c r="R141" s="153"/>
      <c r="S141" s="154"/>
      <c r="T141" s="154"/>
      <c r="U141" s="154"/>
      <c r="V141" s="314"/>
      <c r="W141" s="314"/>
      <c r="X141" s="314"/>
      <c r="Y141" s="314"/>
      <c r="Z141" s="314"/>
      <c r="AA141" s="314"/>
      <c r="AB141" s="314"/>
      <c r="AC141" s="314"/>
    </row>
    <row r="142" spans="1:29" ht="12.75">
      <c r="A142" s="158"/>
      <c r="B142" s="172"/>
      <c r="C142" s="151"/>
      <c r="D142" s="151"/>
      <c r="E142" s="153"/>
      <c r="F142" s="154"/>
      <c r="G142" s="154"/>
      <c r="H142" s="314"/>
      <c r="I142" s="314"/>
      <c r="J142" s="314"/>
      <c r="K142" s="314"/>
      <c r="L142" s="314"/>
      <c r="M142" s="314"/>
      <c r="N142" s="314"/>
      <c r="O142" s="314"/>
      <c r="P142" s="151"/>
      <c r="Q142" s="151"/>
      <c r="R142" s="153"/>
      <c r="S142" s="154"/>
      <c r="T142" s="154"/>
      <c r="U142" s="154"/>
      <c r="V142" s="314"/>
      <c r="W142" s="314"/>
      <c r="X142" s="314"/>
      <c r="Y142" s="314"/>
      <c r="Z142" s="314"/>
      <c r="AA142" s="314"/>
      <c r="AB142" s="314"/>
      <c r="AC142" s="314"/>
    </row>
    <row r="143" spans="1:29" s="155" customFormat="1" ht="12.75">
      <c r="A143" s="158"/>
      <c r="B143" s="172"/>
      <c r="C143" s="151"/>
      <c r="D143" s="151"/>
      <c r="E143" s="153"/>
      <c r="F143" s="154"/>
      <c r="G143" s="154"/>
      <c r="H143" s="314"/>
      <c r="I143" s="314"/>
      <c r="J143" s="314"/>
      <c r="K143" s="314"/>
      <c r="L143" s="314"/>
      <c r="M143" s="314"/>
      <c r="N143" s="314"/>
      <c r="O143" s="314"/>
      <c r="P143" s="151"/>
      <c r="Q143" s="151"/>
      <c r="R143" s="153"/>
      <c r="S143" s="154"/>
      <c r="T143" s="154"/>
      <c r="U143" s="154"/>
      <c r="V143" s="314"/>
      <c r="W143" s="314"/>
      <c r="X143" s="314"/>
      <c r="Y143" s="314"/>
      <c r="Z143" s="314"/>
      <c r="AA143" s="314"/>
      <c r="AB143" s="314"/>
      <c r="AC143" s="314"/>
    </row>
    <row r="144" spans="1:29" s="30" customFormat="1" ht="12.75">
      <c r="A144" s="158"/>
      <c r="B144" s="172"/>
      <c r="C144" s="151"/>
      <c r="D144" s="151"/>
      <c r="E144" s="153"/>
      <c r="F144" s="154"/>
      <c r="G144" s="154"/>
      <c r="H144" s="314"/>
      <c r="I144" s="314"/>
      <c r="J144" s="314"/>
      <c r="K144" s="314"/>
      <c r="L144" s="314"/>
      <c r="M144" s="314"/>
      <c r="N144" s="314"/>
      <c r="O144" s="314"/>
      <c r="P144" s="151"/>
      <c r="Q144" s="151"/>
      <c r="R144" s="153"/>
      <c r="S144" s="154"/>
      <c r="T144" s="154"/>
      <c r="U144" s="154"/>
      <c r="V144" s="314"/>
      <c r="W144" s="314"/>
      <c r="X144" s="314"/>
      <c r="Y144" s="314"/>
      <c r="Z144" s="314"/>
      <c r="AA144" s="314"/>
      <c r="AB144" s="314"/>
      <c r="AC144" s="314"/>
    </row>
    <row r="145" spans="1:29" ht="12.75">
      <c r="A145" s="158"/>
      <c r="B145" s="172"/>
      <c r="C145" s="151"/>
      <c r="D145" s="151"/>
      <c r="E145" s="153"/>
      <c r="F145" s="154"/>
      <c r="G145" s="154"/>
      <c r="H145" s="314"/>
      <c r="I145" s="314"/>
      <c r="J145" s="314"/>
      <c r="K145" s="314"/>
      <c r="L145" s="314"/>
      <c r="M145" s="314"/>
      <c r="N145" s="314"/>
      <c r="O145" s="314"/>
      <c r="P145" s="151"/>
      <c r="Q145" s="151"/>
      <c r="R145" s="153"/>
      <c r="S145" s="154"/>
      <c r="T145" s="154"/>
      <c r="U145" s="154"/>
      <c r="V145" s="314"/>
      <c r="W145" s="314"/>
      <c r="X145" s="314"/>
      <c r="Y145" s="314"/>
      <c r="Z145" s="314"/>
      <c r="AA145" s="314"/>
      <c r="AB145" s="314"/>
      <c r="AC145" s="314"/>
    </row>
    <row r="146" spans="1:29" ht="12.75">
      <c r="A146" s="158"/>
      <c r="B146" s="172"/>
      <c r="C146" s="151"/>
      <c r="D146" s="151"/>
      <c r="E146" s="153"/>
      <c r="F146" s="154"/>
      <c r="G146" s="154"/>
      <c r="H146" s="314"/>
      <c r="I146" s="314"/>
      <c r="J146" s="314"/>
      <c r="K146" s="314"/>
      <c r="L146" s="314"/>
      <c r="M146" s="314"/>
      <c r="N146" s="314"/>
      <c r="O146" s="314"/>
      <c r="P146" s="151"/>
      <c r="Q146" s="151"/>
      <c r="R146" s="153"/>
      <c r="S146" s="154"/>
      <c r="T146" s="154"/>
      <c r="U146" s="154"/>
      <c r="V146" s="314"/>
      <c r="W146" s="314"/>
      <c r="X146" s="314"/>
      <c r="Y146" s="314"/>
      <c r="Z146" s="314"/>
      <c r="AA146" s="314"/>
      <c r="AB146" s="314"/>
      <c r="AC146" s="314"/>
    </row>
    <row r="147" spans="1:29" ht="12.75">
      <c r="A147" s="158"/>
      <c r="B147" s="172"/>
      <c r="C147" s="151"/>
      <c r="D147" s="151"/>
      <c r="E147" s="153"/>
      <c r="F147" s="154"/>
      <c r="G147" s="154"/>
      <c r="H147" s="314"/>
      <c r="I147" s="314"/>
      <c r="J147" s="314"/>
      <c r="K147" s="314"/>
      <c r="L147" s="314"/>
      <c r="M147" s="314"/>
      <c r="N147" s="314"/>
      <c r="O147" s="314"/>
      <c r="P147" s="151"/>
      <c r="Q147" s="151"/>
      <c r="R147" s="153"/>
      <c r="S147" s="154"/>
      <c r="T147" s="154"/>
      <c r="U147" s="154"/>
      <c r="V147" s="314"/>
      <c r="W147" s="314"/>
      <c r="X147" s="314"/>
      <c r="Y147" s="314"/>
      <c r="Z147" s="314"/>
      <c r="AA147" s="314"/>
      <c r="AB147" s="314"/>
      <c r="AC147" s="314"/>
    </row>
    <row r="148" spans="1:29" ht="12.75">
      <c r="A148" s="158"/>
      <c r="B148" s="172"/>
      <c r="C148" s="151"/>
      <c r="D148" s="151"/>
      <c r="E148" s="153"/>
      <c r="F148" s="154"/>
      <c r="G148" s="154"/>
      <c r="H148" s="314"/>
      <c r="I148" s="314"/>
      <c r="J148" s="314"/>
      <c r="K148" s="314"/>
      <c r="L148" s="314"/>
      <c r="M148" s="314"/>
      <c r="N148" s="314"/>
      <c r="O148" s="314"/>
      <c r="P148" s="151"/>
      <c r="Q148" s="151"/>
      <c r="R148" s="153"/>
      <c r="S148" s="154"/>
      <c r="T148" s="154"/>
      <c r="U148" s="154"/>
      <c r="V148" s="314"/>
      <c r="W148" s="314"/>
      <c r="X148" s="314"/>
      <c r="Y148" s="314"/>
      <c r="Z148" s="314"/>
      <c r="AA148" s="314"/>
      <c r="AB148" s="314"/>
      <c r="AC148" s="314"/>
    </row>
    <row r="149" spans="1:29" ht="12.75">
      <c r="A149" s="158"/>
      <c r="B149" s="172"/>
      <c r="C149" s="151"/>
      <c r="D149" s="151"/>
      <c r="E149" s="153"/>
      <c r="F149" s="154"/>
      <c r="G149" s="154"/>
      <c r="H149" s="314"/>
      <c r="I149" s="314"/>
      <c r="J149" s="314"/>
      <c r="K149" s="314"/>
      <c r="L149" s="314"/>
      <c r="M149" s="314"/>
      <c r="N149" s="314"/>
      <c r="O149" s="314"/>
      <c r="P149" s="151"/>
      <c r="Q149" s="151"/>
      <c r="R149" s="153"/>
      <c r="S149" s="154"/>
      <c r="T149" s="154"/>
      <c r="U149" s="154"/>
      <c r="V149" s="314"/>
      <c r="W149" s="314"/>
      <c r="X149" s="314"/>
      <c r="Y149" s="314"/>
      <c r="Z149" s="314"/>
      <c r="AA149" s="314"/>
      <c r="AB149" s="314"/>
      <c r="AC149" s="314"/>
    </row>
    <row r="150" spans="1:29" ht="12.75">
      <c r="A150" s="158"/>
      <c r="B150" s="172"/>
      <c r="C150" s="151"/>
      <c r="D150" s="151"/>
      <c r="E150" s="153"/>
      <c r="F150" s="154"/>
      <c r="G150" s="154"/>
      <c r="H150" s="314"/>
      <c r="I150" s="314"/>
      <c r="J150" s="314"/>
      <c r="K150" s="314"/>
      <c r="L150" s="314"/>
      <c r="M150" s="314"/>
      <c r="N150" s="314"/>
      <c r="O150" s="314"/>
      <c r="P150" s="151"/>
      <c r="Q150" s="151"/>
      <c r="R150" s="153"/>
      <c r="S150" s="154"/>
      <c r="T150" s="154"/>
      <c r="U150" s="154"/>
      <c r="V150" s="314"/>
      <c r="W150" s="314"/>
      <c r="X150" s="314"/>
      <c r="Y150" s="314"/>
      <c r="Z150" s="314"/>
      <c r="AA150" s="314"/>
      <c r="AB150" s="314"/>
      <c r="AC150" s="314"/>
    </row>
    <row r="151" spans="1:29" ht="12.75">
      <c r="A151" s="158"/>
      <c r="B151" s="172"/>
      <c r="C151" s="151"/>
      <c r="D151" s="151"/>
      <c r="E151" s="153"/>
      <c r="F151" s="154"/>
      <c r="G151" s="154"/>
      <c r="H151" s="154"/>
      <c r="I151" s="314"/>
      <c r="J151" s="314"/>
      <c r="K151" s="314"/>
      <c r="L151" s="314"/>
      <c r="M151" s="314"/>
      <c r="N151" s="314"/>
      <c r="O151" s="314"/>
      <c r="P151" s="151"/>
      <c r="Q151" s="151"/>
      <c r="R151" s="153"/>
      <c r="S151" s="154"/>
      <c r="T151" s="154"/>
      <c r="U151" s="154"/>
      <c r="V151" s="314"/>
      <c r="W151" s="314"/>
      <c r="X151" s="314"/>
      <c r="Y151" s="314"/>
      <c r="Z151" s="314"/>
      <c r="AA151" s="314"/>
      <c r="AB151" s="314"/>
      <c r="AC151" s="314"/>
    </row>
    <row r="152" spans="1:29" ht="12.75">
      <c r="A152" s="158"/>
      <c r="B152" s="172"/>
      <c r="C152" s="151"/>
      <c r="D152" s="151"/>
      <c r="E152" s="153"/>
      <c r="F152" s="154"/>
      <c r="G152" s="154"/>
      <c r="H152" s="154"/>
      <c r="I152" s="314"/>
      <c r="J152" s="314"/>
      <c r="K152" s="314"/>
      <c r="L152" s="314"/>
      <c r="M152" s="314"/>
      <c r="N152" s="314"/>
      <c r="O152" s="314"/>
      <c r="P152" s="151"/>
      <c r="Q152" s="151"/>
      <c r="R152" s="153"/>
      <c r="S152" s="154"/>
      <c r="T152" s="154"/>
      <c r="U152" s="154"/>
      <c r="V152" s="314"/>
      <c r="W152" s="314"/>
      <c r="X152" s="314"/>
      <c r="Y152" s="314"/>
      <c r="Z152" s="314"/>
      <c r="AA152" s="314"/>
      <c r="AB152" s="314"/>
      <c r="AC152" s="314"/>
    </row>
    <row r="153" spans="1:29" ht="12.75">
      <c r="A153" s="158"/>
      <c r="B153" s="172"/>
      <c r="C153" s="151"/>
      <c r="D153" s="151"/>
      <c r="E153" s="153"/>
      <c r="F153" s="154"/>
      <c r="G153" s="154"/>
      <c r="H153" s="154"/>
      <c r="I153" s="314"/>
      <c r="J153" s="314"/>
      <c r="K153" s="314"/>
      <c r="L153" s="314"/>
      <c r="M153" s="314"/>
      <c r="N153" s="314"/>
      <c r="O153" s="314"/>
      <c r="P153" s="151"/>
      <c r="Q153" s="151"/>
      <c r="R153" s="153"/>
      <c r="S153" s="154"/>
      <c r="T153" s="154"/>
      <c r="U153" s="154"/>
      <c r="V153" s="314"/>
      <c r="W153" s="314"/>
      <c r="X153" s="314"/>
      <c r="Y153" s="314"/>
      <c r="Z153" s="314"/>
      <c r="AA153" s="314"/>
      <c r="AB153" s="314"/>
      <c r="AC153" s="314"/>
    </row>
    <row r="154" spans="1:29" ht="12.75">
      <c r="A154" s="158"/>
      <c r="B154" s="172"/>
      <c r="C154" s="151"/>
      <c r="D154" s="151"/>
      <c r="E154" s="153"/>
      <c r="F154" s="154"/>
      <c r="G154" s="154"/>
      <c r="H154" s="154"/>
      <c r="I154" s="314"/>
      <c r="J154" s="314"/>
      <c r="K154" s="314"/>
      <c r="L154" s="314"/>
      <c r="M154" s="314"/>
      <c r="N154" s="314"/>
      <c r="O154" s="314"/>
      <c r="P154" s="151"/>
      <c r="Q154" s="151"/>
      <c r="R154" s="153"/>
      <c r="S154" s="154"/>
      <c r="T154" s="154"/>
      <c r="U154" s="154"/>
      <c r="V154" s="314"/>
      <c r="W154" s="314"/>
      <c r="X154" s="314"/>
      <c r="Y154" s="314"/>
      <c r="Z154" s="314"/>
      <c r="AA154" s="314"/>
      <c r="AB154" s="314"/>
      <c r="AC154" s="314"/>
    </row>
    <row r="155" spans="1:29" ht="12.75">
      <c r="A155" s="158"/>
      <c r="B155" s="172"/>
      <c r="C155" s="151"/>
      <c r="D155" s="151"/>
      <c r="E155" s="153"/>
      <c r="F155" s="154"/>
      <c r="G155" s="154"/>
      <c r="H155" s="154"/>
      <c r="I155" s="314"/>
      <c r="J155" s="314"/>
      <c r="K155" s="314"/>
      <c r="L155" s="314"/>
      <c r="M155" s="314"/>
      <c r="N155" s="314"/>
      <c r="O155" s="314"/>
      <c r="P155" s="151"/>
      <c r="Q155" s="151"/>
      <c r="R155" s="153"/>
      <c r="S155" s="154"/>
      <c r="T155" s="154"/>
      <c r="U155" s="154"/>
      <c r="V155" s="314"/>
      <c r="W155" s="314"/>
      <c r="X155" s="314"/>
      <c r="Y155" s="314"/>
      <c r="Z155" s="314"/>
      <c r="AA155" s="314"/>
      <c r="AB155" s="314"/>
      <c r="AC155" s="314"/>
    </row>
    <row r="156" spans="1:29" ht="12.75">
      <c r="A156" s="168"/>
      <c r="B156" s="168"/>
      <c r="C156" s="169"/>
      <c r="D156" s="169"/>
      <c r="E156" s="169"/>
      <c r="F156" s="169"/>
      <c r="G156" s="169"/>
      <c r="H156" s="169"/>
      <c r="I156" s="315"/>
      <c r="J156" s="315"/>
      <c r="K156" s="315"/>
      <c r="L156" s="315"/>
      <c r="M156" s="315"/>
      <c r="N156" s="315"/>
      <c r="O156" s="315"/>
      <c r="P156" s="169"/>
      <c r="Q156" s="169"/>
      <c r="S156" s="169"/>
      <c r="T156" s="169"/>
      <c r="U156" s="169"/>
      <c r="V156" s="315"/>
      <c r="W156" s="315"/>
      <c r="X156" s="315"/>
      <c r="Y156" s="315"/>
      <c r="Z156" s="315"/>
      <c r="AA156" s="315"/>
      <c r="AB156" s="315"/>
      <c r="AC156" s="315"/>
    </row>
  </sheetData>
  <autoFilter ref="A5:AD155"/>
  <mergeCells count="6">
    <mergeCell ref="A2:AD2"/>
    <mergeCell ref="A3:O3"/>
    <mergeCell ref="J4:N4"/>
    <mergeCell ref="P4:AC4"/>
    <mergeCell ref="C4:I4"/>
    <mergeCell ref="A4:B4"/>
  </mergeCells>
  <phoneticPr fontId="23" type="noConversion"/>
  <conditionalFormatting sqref="A6:A155">
    <cfRule type="duplicateValues" dxfId="16" priority="2"/>
  </conditionalFormatting>
  <conditionalFormatting sqref="C14">
    <cfRule type="duplicateValues" dxfId="15" priority="1"/>
  </conditionalFormatting>
  <conditionalFormatting sqref="C153:D155">
    <cfRule type="duplicateValues" dxfId="14" priority="9"/>
  </conditionalFormatting>
  <hyperlinks>
    <hyperlink ref="O4" r:id="rId1" display="Consulta"/>
  </hyperlinks>
  <printOptions horizontalCentered="1"/>
  <pageMargins left="0.39370078740157483" right="0.31496062992125984" top="0.55118110236220474" bottom="0.35433070866141736" header="0.31496062992125984" footer="0.31496062992125984"/>
  <pageSetup paperSize="9" scale="70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'\\FSSSrvLbLx.Domain.Local\Vol1\Geral\GPAH\1 - PRIMEIRO DIREITO\1 - CONTINENTE\Seixal\3 candidaturas\C01 PRR-59732\313 C01 Info\[VALOR CABIMENTO VALIDADO SEIXAL-23122021_Aquisica.xlsx]SH'!#REF!</xm:f>
          </x14:formula1>
          <xm:sqref>H6:H33</xm:sqref>
        </x14:dataValidation>
        <x14:dataValidation type="list" allowBlank="1" showInputMessage="1" showErrorMessage="1">
          <x14:formula1>
            <xm:f>'H:\Geral\GPAH\1 - PRIMEIRO DIREITO\1 - CONTINENTE\Seixal\3 candidaturas\C01 PRR-59732\313 C01 Info\[Formulario_Construção PRR-Seixal-ValorCab-59732-Aquisicao.xlsx]SH'!#REF!</xm:f>
          </x14:formula1>
          <xm:sqref>H34:H152</xm:sqref>
        </x14:dataValidation>
        <x14:dataValidation type="list" allowBlank="1" showInputMessage="1" showErrorMessage="1">
          <x14:formula1>
            <xm:f>'H:\Geral\GPAH\1 - PRIMEIRO DIREITO\1 - CONTINENTE\Lisboa\3 - Candidaturas\PRR05_59726 Forcas Armadas Lt4 Bl4A e 4B\03 Info\INFORMAÇÃO FINAL\[Ficha parecer técnico RE.xlsx]SH'!#REF!</xm:f>
          </x14:formula1>
          <xm:sqref>H153:H155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158"/>
  <sheetViews>
    <sheetView showGridLines="0" showZeros="0" view="pageBreakPreview" zoomScaleNormal="100" zoomScaleSheetLayoutView="100" workbookViewId="0">
      <pane ySplit="7" topLeftCell="A8" activePane="bottomLeft" state="frozen"/>
      <selection activeCell="H85" sqref="H85"/>
      <selection pane="bottomLeft" activeCell="N9" sqref="N9"/>
    </sheetView>
  </sheetViews>
  <sheetFormatPr defaultColWidth="9.140625" defaultRowHeight="12.75"/>
  <cols>
    <col min="1" max="1" width="36" style="28" customWidth="1"/>
    <col min="2" max="3" width="19.42578125" style="28" customWidth="1"/>
    <col min="4" max="5" width="18.85546875" style="28" customWidth="1"/>
    <col min="6" max="7" width="13.28515625" style="28" customWidth="1"/>
    <col min="8" max="8" width="13.42578125" style="28" bestFit="1" customWidth="1"/>
    <col min="9" max="9" width="13.42578125" style="152" bestFit="1" customWidth="1"/>
    <col min="10" max="10" width="9.7109375" style="152" customWidth="1"/>
    <col min="11" max="11" width="9.7109375" style="28" customWidth="1"/>
    <col min="12" max="12" width="13.28515625" style="28" customWidth="1"/>
    <col min="13" max="13" width="19.5703125" style="28" customWidth="1"/>
    <col min="14" max="16384" width="9.140625" style="28"/>
  </cols>
  <sheetData>
    <row r="1" spans="1:24" ht="73.5" customHeight="1"/>
    <row r="2" spans="1:24" ht="12.75" customHeight="1">
      <c r="A2" s="630" t="str">
        <f>+'Anexo II'!A2:AD2</f>
        <v xml:space="preserve"> - , , 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455"/>
      <c r="O2" s="455"/>
      <c r="P2" s="455"/>
      <c r="Q2" s="455"/>
      <c r="R2" s="455"/>
      <c r="S2" s="455"/>
      <c r="T2" s="455"/>
      <c r="U2" s="455"/>
      <c r="V2" s="455"/>
      <c r="W2" s="455"/>
      <c r="X2" s="455"/>
    </row>
    <row r="3" spans="1:24" ht="15.75" customHeight="1">
      <c r="A3" s="631" t="s">
        <v>985</v>
      </c>
      <c r="B3" s="631"/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</row>
    <row r="4" spans="1:24" ht="15.75" customHeight="1">
      <c r="A4" s="156"/>
      <c r="B4" s="156"/>
      <c r="C4" s="196"/>
      <c r="D4" s="170"/>
      <c r="E4" s="311"/>
      <c r="F4" s="156"/>
      <c r="G4" s="156"/>
      <c r="H4" s="156"/>
      <c r="I4" s="156"/>
      <c r="J4" s="156"/>
      <c r="K4" s="156"/>
    </row>
    <row r="5" spans="1:24" ht="15.75" customHeight="1">
      <c r="A5" s="156"/>
      <c r="B5" s="156"/>
      <c r="C5" s="196"/>
      <c r="D5" s="170"/>
      <c r="E5" s="311"/>
      <c r="F5" s="156"/>
      <c r="G5" s="156"/>
      <c r="H5" s="156"/>
      <c r="I5" s="156"/>
      <c r="J5" s="156"/>
      <c r="K5" s="156"/>
    </row>
    <row r="6" spans="1:24">
      <c r="B6" s="634" t="s">
        <v>730</v>
      </c>
      <c r="C6" s="634"/>
      <c r="D6" s="634"/>
      <c r="E6" s="634"/>
      <c r="F6" s="634"/>
      <c r="G6" s="634"/>
      <c r="H6" s="634"/>
      <c r="I6" s="634"/>
      <c r="J6" s="634"/>
      <c r="K6" s="634"/>
      <c r="L6" s="634"/>
      <c r="M6" s="261" t="s">
        <v>609</v>
      </c>
    </row>
    <row r="7" spans="1:24" ht="102">
      <c r="A7" s="320" t="s">
        <v>612</v>
      </c>
      <c r="B7" s="773" t="s">
        <v>724</v>
      </c>
      <c r="C7" s="774" t="s">
        <v>725</v>
      </c>
      <c r="D7" s="775" t="s">
        <v>728</v>
      </c>
      <c r="E7" s="775" t="s">
        <v>729</v>
      </c>
      <c r="F7" s="775" t="s">
        <v>368</v>
      </c>
      <c r="G7" s="775" t="s">
        <v>606</v>
      </c>
      <c r="H7" s="775" t="s">
        <v>610</v>
      </c>
      <c r="I7" s="775" t="s">
        <v>369</v>
      </c>
      <c r="J7" s="775" t="s">
        <v>723</v>
      </c>
      <c r="K7" s="775" t="s">
        <v>607</v>
      </c>
      <c r="L7" s="776" t="s">
        <v>608</v>
      </c>
      <c r="M7" s="322" t="s">
        <v>2</v>
      </c>
    </row>
    <row r="8" spans="1:24">
      <c r="A8" s="491">
        <f>+'Anexo II'!A6</f>
        <v>0</v>
      </c>
      <c r="B8" s="321"/>
      <c r="C8" s="157"/>
      <c r="D8" s="157"/>
      <c r="E8" s="157"/>
      <c r="F8" s="157"/>
      <c r="G8" s="157"/>
      <c r="H8" s="157"/>
      <c r="I8" s="157"/>
      <c r="J8" s="157"/>
      <c r="K8" s="157"/>
      <c r="L8" s="339"/>
      <c r="M8" s="323">
        <f>SUM('Anexo III'!$B8:$L8)</f>
        <v>0</v>
      </c>
    </row>
    <row r="9" spans="1:24">
      <c r="A9" s="491">
        <f>+'Anexo II'!A7</f>
        <v>0</v>
      </c>
      <c r="B9" s="321"/>
      <c r="C9" s="157"/>
      <c r="D9" s="157"/>
      <c r="E9" s="157"/>
      <c r="F9" s="157"/>
      <c r="G9" s="157"/>
      <c r="H9" s="157"/>
      <c r="I9" s="157"/>
      <c r="J9" s="157"/>
      <c r="K9" s="157"/>
      <c r="L9" s="339"/>
      <c r="M9" s="323">
        <f>SUM('Anexo III'!$B9:$L9)</f>
        <v>0</v>
      </c>
    </row>
    <row r="10" spans="1:24">
      <c r="A10" s="491">
        <f>+'Anexo II'!A8</f>
        <v>0</v>
      </c>
      <c r="B10" s="321"/>
      <c r="C10" s="157"/>
      <c r="D10" s="157"/>
      <c r="E10" s="157"/>
      <c r="F10" s="157"/>
      <c r="G10" s="157"/>
      <c r="H10" s="157"/>
      <c r="I10" s="157"/>
      <c r="J10" s="157"/>
      <c r="K10" s="157"/>
      <c r="L10" s="339"/>
      <c r="M10" s="323">
        <f>SUM('Anexo III'!$B10:$L10)</f>
        <v>0</v>
      </c>
    </row>
    <row r="11" spans="1:24">
      <c r="A11" s="491">
        <f>+'Anexo II'!A9</f>
        <v>0</v>
      </c>
      <c r="B11" s="321"/>
      <c r="C11" s="157"/>
      <c r="D11" s="157"/>
      <c r="E11" s="157"/>
      <c r="F11" s="157"/>
      <c r="G11" s="157"/>
      <c r="H11" s="157"/>
      <c r="I11" s="157"/>
      <c r="J11" s="157"/>
      <c r="K11" s="157"/>
      <c r="L11" s="339"/>
      <c r="M11" s="323">
        <f>SUM('Anexo III'!$B11:$L11)</f>
        <v>0</v>
      </c>
    </row>
    <row r="12" spans="1:24">
      <c r="A12" s="491">
        <f>+'Anexo II'!A10</f>
        <v>0</v>
      </c>
      <c r="B12" s="321"/>
      <c r="C12" s="157"/>
      <c r="D12" s="157"/>
      <c r="E12" s="157"/>
      <c r="F12" s="157"/>
      <c r="G12" s="157"/>
      <c r="H12" s="157"/>
      <c r="I12" s="157"/>
      <c r="J12" s="157"/>
      <c r="K12" s="157"/>
      <c r="L12" s="339"/>
      <c r="M12" s="323">
        <f>SUM('Anexo III'!$B12:$L12)</f>
        <v>0</v>
      </c>
    </row>
    <row r="13" spans="1:24">
      <c r="A13" s="491">
        <f>+'Anexo II'!A11</f>
        <v>0</v>
      </c>
      <c r="B13" s="321"/>
      <c r="C13" s="157"/>
      <c r="D13" s="157"/>
      <c r="E13" s="157"/>
      <c r="F13" s="157"/>
      <c r="G13" s="157"/>
      <c r="H13" s="157"/>
      <c r="I13" s="157"/>
      <c r="J13" s="157"/>
      <c r="K13" s="157"/>
      <c r="L13" s="339"/>
      <c r="M13" s="323">
        <f>SUM('Anexo III'!$B13:$L13)</f>
        <v>0</v>
      </c>
    </row>
    <row r="14" spans="1:24">
      <c r="A14" s="491">
        <f>+'Anexo II'!A12</f>
        <v>0</v>
      </c>
      <c r="B14" s="321"/>
      <c r="C14" s="157"/>
      <c r="D14" s="157"/>
      <c r="E14" s="157"/>
      <c r="F14" s="157"/>
      <c r="G14" s="157"/>
      <c r="H14" s="157"/>
      <c r="I14" s="157"/>
      <c r="J14" s="157"/>
      <c r="K14" s="157"/>
      <c r="L14" s="339"/>
      <c r="M14" s="323">
        <f>SUM('Anexo III'!$B14:$L14)</f>
        <v>0</v>
      </c>
    </row>
    <row r="15" spans="1:24">
      <c r="A15" s="491">
        <f>+'Anexo II'!A13</f>
        <v>0</v>
      </c>
      <c r="B15" s="321"/>
      <c r="C15" s="157"/>
      <c r="D15" s="157"/>
      <c r="E15" s="157"/>
      <c r="F15" s="157"/>
      <c r="G15" s="157"/>
      <c r="H15" s="157"/>
      <c r="I15" s="157"/>
      <c r="J15" s="157"/>
      <c r="K15" s="157"/>
      <c r="L15" s="339"/>
      <c r="M15" s="323">
        <f>SUM('Anexo III'!$B15:$L15)</f>
        <v>0</v>
      </c>
    </row>
    <row r="16" spans="1:24">
      <c r="A16" s="491">
        <f>+'Anexo II'!A14</f>
        <v>0</v>
      </c>
      <c r="B16" s="321"/>
      <c r="C16" s="157"/>
      <c r="D16" s="157"/>
      <c r="E16" s="157"/>
      <c r="F16" s="157"/>
      <c r="G16" s="157"/>
      <c r="H16" s="157"/>
      <c r="I16" s="157"/>
      <c r="J16" s="157"/>
      <c r="K16" s="157"/>
      <c r="L16" s="339"/>
      <c r="M16" s="323">
        <f>SUM('Anexo III'!$B16:$L16)</f>
        <v>0</v>
      </c>
    </row>
    <row r="17" spans="1:13">
      <c r="A17" s="491">
        <f>+'Anexo II'!A15</f>
        <v>0</v>
      </c>
      <c r="B17" s="321"/>
      <c r="C17" s="157"/>
      <c r="D17" s="157"/>
      <c r="E17" s="157"/>
      <c r="F17" s="157"/>
      <c r="G17" s="157"/>
      <c r="H17" s="157"/>
      <c r="I17" s="157"/>
      <c r="J17" s="157"/>
      <c r="K17" s="157"/>
      <c r="L17" s="339"/>
      <c r="M17" s="323">
        <f>SUM('Anexo III'!$B17:$L17)</f>
        <v>0</v>
      </c>
    </row>
    <row r="18" spans="1:13">
      <c r="A18" s="491">
        <f>+'Anexo II'!A16</f>
        <v>0</v>
      </c>
      <c r="B18" s="321"/>
      <c r="C18" s="157"/>
      <c r="D18" s="157"/>
      <c r="E18" s="157"/>
      <c r="F18" s="157"/>
      <c r="G18" s="157"/>
      <c r="H18" s="157"/>
      <c r="I18" s="157"/>
      <c r="J18" s="157"/>
      <c r="K18" s="157"/>
      <c r="L18" s="339"/>
      <c r="M18" s="323">
        <f>SUM('Anexo III'!$B18:$L18)</f>
        <v>0</v>
      </c>
    </row>
    <row r="19" spans="1:13">
      <c r="A19" s="491">
        <f>+'Anexo II'!A17</f>
        <v>0</v>
      </c>
      <c r="B19" s="321"/>
      <c r="C19" s="157"/>
      <c r="D19" s="157"/>
      <c r="E19" s="157"/>
      <c r="F19" s="157"/>
      <c r="G19" s="157"/>
      <c r="H19" s="157"/>
      <c r="I19" s="157"/>
      <c r="J19" s="157"/>
      <c r="K19" s="157"/>
      <c r="L19" s="339"/>
      <c r="M19" s="323">
        <f>SUM('Anexo III'!$B19:$L19)</f>
        <v>0</v>
      </c>
    </row>
    <row r="20" spans="1:13">
      <c r="A20" s="491">
        <f>+'Anexo II'!A18</f>
        <v>0</v>
      </c>
      <c r="B20" s="321"/>
      <c r="C20" s="157"/>
      <c r="D20" s="157"/>
      <c r="E20" s="157"/>
      <c r="F20" s="157"/>
      <c r="G20" s="157"/>
      <c r="H20" s="157"/>
      <c r="I20" s="157"/>
      <c r="J20" s="157"/>
      <c r="K20" s="157"/>
      <c r="L20" s="339"/>
      <c r="M20" s="323">
        <f>SUM('Anexo III'!$B20:$L20)</f>
        <v>0</v>
      </c>
    </row>
    <row r="21" spans="1:13">
      <c r="A21" s="491">
        <f>+'Anexo II'!A19</f>
        <v>0</v>
      </c>
      <c r="B21" s="321"/>
      <c r="C21" s="157"/>
      <c r="D21" s="157"/>
      <c r="E21" s="157"/>
      <c r="F21" s="157"/>
      <c r="G21" s="157"/>
      <c r="H21" s="157"/>
      <c r="I21" s="157"/>
      <c r="J21" s="157"/>
      <c r="K21" s="157"/>
      <c r="L21" s="339"/>
      <c r="M21" s="323">
        <f>SUM('Anexo III'!$B21:$L21)</f>
        <v>0</v>
      </c>
    </row>
    <row r="22" spans="1:13">
      <c r="A22" s="491">
        <f>+'Anexo II'!A20</f>
        <v>0</v>
      </c>
      <c r="B22" s="321"/>
      <c r="C22" s="157"/>
      <c r="D22" s="157"/>
      <c r="E22" s="157"/>
      <c r="F22" s="157"/>
      <c r="G22" s="157"/>
      <c r="H22" s="157"/>
      <c r="I22" s="157"/>
      <c r="J22" s="157"/>
      <c r="K22" s="157"/>
      <c r="L22" s="339"/>
      <c r="M22" s="323">
        <f>SUM('Anexo III'!$B22:$L22)</f>
        <v>0</v>
      </c>
    </row>
    <row r="23" spans="1:13">
      <c r="A23" s="491">
        <f>+'Anexo II'!A21</f>
        <v>0</v>
      </c>
      <c r="B23" s="321"/>
      <c r="C23" s="157"/>
      <c r="D23" s="157"/>
      <c r="E23" s="157"/>
      <c r="F23" s="157"/>
      <c r="G23" s="157"/>
      <c r="H23" s="157"/>
      <c r="I23" s="157"/>
      <c r="J23" s="157"/>
      <c r="K23" s="157"/>
      <c r="L23" s="339"/>
      <c r="M23" s="323">
        <f>SUM('Anexo III'!$B23:$L23)</f>
        <v>0</v>
      </c>
    </row>
    <row r="24" spans="1:13">
      <c r="A24" s="491">
        <f>+'Anexo II'!A22</f>
        <v>0</v>
      </c>
      <c r="B24" s="321"/>
      <c r="C24" s="157"/>
      <c r="D24" s="157"/>
      <c r="E24" s="157"/>
      <c r="F24" s="157"/>
      <c r="G24" s="157"/>
      <c r="H24" s="157"/>
      <c r="I24" s="157"/>
      <c r="J24" s="157"/>
      <c r="K24" s="157"/>
      <c r="L24" s="339"/>
      <c r="M24" s="323">
        <f>SUM('Anexo III'!$B24:$L24)</f>
        <v>0</v>
      </c>
    </row>
    <row r="25" spans="1:13">
      <c r="A25" s="491">
        <f>+'Anexo II'!A23</f>
        <v>0</v>
      </c>
      <c r="B25" s="321"/>
      <c r="C25" s="157"/>
      <c r="D25" s="157"/>
      <c r="E25" s="157"/>
      <c r="F25" s="157"/>
      <c r="G25" s="157"/>
      <c r="H25" s="157"/>
      <c r="I25" s="157"/>
      <c r="J25" s="157"/>
      <c r="K25" s="157"/>
      <c r="L25" s="339"/>
      <c r="M25" s="323">
        <f>SUM('Anexo III'!$B25:$L25)</f>
        <v>0</v>
      </c>
    </row>
    <row r="26" spans="1:13">
      <c r="A26" s="491">
        <f>+'Anexo II'!A24</f>
        <v>0</v>
      </c>
      <c r="B26" s="321"/>
      <c r="C26" s="157"/>
      <c r="D26" s="157"/>
      <c r="E26" s="157"/>
      <c r="F26" s="157"/>
      <c r="G26" s="157"/>
      <c r="H26" s="157"/>
      <c r="I26" s="157"/>
      <c r="J26" s="157"/>
      <c r="K26" s="157"/>
      <c r="L26" s="339"/>
      <c r="M26" s="323">
        <f>SUM('Anexo III'!$B26:$L26)</f>
        <v>0</v>
      </c>
    </row>
    <row r="27" spans="1:13">
      <c r="A27" s="491">
        <f>+'Anexo II'!A25</f>
        <v>0</v>
      </c>
      <c r="B27" s="321"/>
      <c r="C27" s="157"/>
      <c r="D27" s="157"/>
      <c r="E27" s="157"/>
      <c r="F27" s="157"/>
      <c r="G27" s="157"/>
      <c r="H27" s="157"/>
      <c r="I27" s="157"/>
      <c r="J27" s="157"/>
      <c r="K27" s="157"/>
      <c r="L27" s="339"/>
      <c r="M27" s="323">
        <f>SUM('Anexo III'!$B27:$L27)</f>
        <v>0</v>
      </c>
    </row>
    <row r="28" spans="1:13">
      <c r="A28" s="491">
        <f>+'Anexo II'!A26</f>
        <v>0</v>
      </c>
      <c r="B28" s="321"/>
      <c r="C28" s="157"/>
      <c r="D28" s="157"/>
      <c r="E28" s="157"/>
      <c r="F28" s="157"/>
      <c r="G28" s="157"/>
      <c r="H28" s="157"/>
      <c r="I28" s="157"/>
      <c r="J28" s="157"/>
      <c r="K28" s="157"/>
      <c r="L28" s="339"/>
      <c r="M28" s="323">
        <f>SUM('Anexo III'!$B28:$L28)</f>
        <v>0</v>
      </c>
    </row>
    <row r="29" spans="1:13">
      <c r="A29" s="491">
        <f>+'Anexo II'!A27</f>
        <v>0</v>
      </c>
      <c r="B29" s="321"/>
      <c r="C29" s="157"/>
      <c r="D29" s="157"/>
      <c r="E29" s="157"/>
      <c r="F29" s="157"/>
      <c r="G29" s="157"/>
      <c r="H29" s="157"/>
      <c r="I29" s="157"/>
      <c r="J29" s="157"/>
      <c r="K29" s="157"/>
      <c r="L29" s="339"/>
      <c r="M29" s="323">
        <f>SUM('Anexo III'!$B29:$L29)</f>
        <v>0</v>
      </c>
    </row>
    <row r="30" spans="1:13">
      <c r="A30" s="491">
        <f>+'Anexo II'!A28</f>
        <v>0</v>
      </c>
      <c r="B30" s="321"/>
      <c r="C30" s="157"/>
      <c r="D30" s="157"/>
      <c r="E30" s="157"/>
      <c r="F30" s="157"/>
      <c r="G30" s="157"/>
      <c r="H30" s="157"/>
      <c r="I30" s="157"/>
      <c r="J30" s="157"/>
      <c r="K30" s="157"/>
      <c r="L30" s="339"/>
      <c r="M30" s="323">
        <f>SUM('Anexo III'!$B30:$L30)</f>
        <v>0</v>
      </c>
    </row>
    <row r="31" spans="1:13">
      <c r="A31" s="491">
        <f>+'Anexo II'!A29</f>
        <v>0</v>
      </c>
      <c r="B31" s="321"/>
      <c r="C31" s="157"/>
      <c r="D31" s="157"/>
      <c r="E31" s="157"/>
      <c r="F31" s="157"/>
      <c r="G31" s="157"/>
      <c r="H31" s="157"/>
      <c r="I31" s="157"/>
      <c r="J31" s="157"/>
      <c r="K31" s="157"/>
      <c r="L31" s="339"/>
      <c r="M31" s="323">
        <f>SUM('Anexo III'!$B31:$L31)</f>
        <v>0</v>
      </c>
    </row>
    <row r="32" spans="1:13">
      <c r="A32" s="491">
        <f>+'Anexo II'!A30</f>
        <v>0</v>
      </c>
      <c r="B32" s="321"/>
      <c r="C32" s="157"/>
      <c r="D32" s="157"/>
      <c r="E32" s="157"/>
      <c r="F32" s="157"/>
      <c r="G32" s="157"/>
      <c r="H32" s="157"/>
      <c r="I32" s="157"/>
      <c r="J32" s="157"/>
      <c r="K32" s="157"/>
      <c r="L32" s="339"/>
      <c r="M32" s="323">
        <f>SUM('Anexo III'!$B32:$L32)</f>
        <v>0</v>
      </c>
    </row>
    <row r="33" spans="1:13">
      <c r="A33" s="491">
        <f>+'Anexo II'!A31</f>
        <v>0</v>
      </c>
      <c r="B33" s="321"/>
      <c r="C33" s="157"/>
      <c r="D33" s="157"/>
      <c r="E33" s="157"/>
      <c r="F33" s="157"/>
      <c r="G33" s="157"/>
      <c r="H33" s="157"/>
      <c r="I33" s="157"/>
      <c r="J33" s="157"/>
      <c r="K33" s="157"/>
      <c r="L33" s="339"/>
      <c r="M33" s="323">
        <f>SUM('Anexo III'!$B33:$L33)</f>
        <v>0</v>
      </c>
    </row>
    <row r="34" spans="1:13">
      <c r="A34" s="491">
        <f>+'Anexo II'!A32</f>
        <v>0</v>
      </c>
      <c r="B34" s="321"/>
      <c r="C34" s="157"/>
      <c r="D34" s="157"/>
      <c r="E34" s="157"/>
      <c r="F34" s="157"/>
      <c r="G34" s="157"/>
      <c r="H34" s="157"/>
      <c r="I34" s="157"/>
      <c r="J34" s="157"/>
      <c r="K34" s="157"/>
      <c r="L34" s="339"/>
      <c r="M34" s="323">
        <f>SUM('Anexo III'!$B34:$L34)</f>
        <v>0</v>
      </c>
    </row>
    <row r="35" spans="1:13">
      <c r="A35" s="491">
        <f>+'Anexo II'!A33</f>
        <v>0</v>
      </c>
      <c r="B35" s="321"/>
      <c r="C35" s="157"/>
      <c r="D35" s="157"/>
      <c r="E35" s="157"/>
      <c r="F35" s="157"/>
      <c r="G35" s="157"/>
      <c r="H35" s="157"/>
      <c r="I35" s="157"/>
      <c r="J35" s="157"/>
      <c r="K35" s="157"/>
      <c r="L35" s="339"/>
      <c r="M35" s="323">
        <f>SUM('Anexo III'!$B35:$L35)</f>
        <v>0</v>
      </c>
    </row>
    <row r="36" spans="1:13">
      <c r="A36" s="317">
        <f>+'Anexo II'!A34</f>
        <v>0</v>
      </c>
      <c r="B36" s="321"/>
      <c r="C36" s="157"/>
      <c r="D36" s="157"/>
      <c r="E36" s="157"/>
      <c r="F36" s="157"/>
      <c r="G36" s="157"/>
      <c r="H36" s="157"/>
      <c r="I36" s="157"/>
      <c r="J36" s="157"/>
      <c r="K36" s="157"/>
      <c r="L36" s="339"/>
      <c r="M36" s="323">
        <f>SUM('Anexo III'!$B36:$L36)</f>
        <v>0</v>
      </c>
    </row>
    <row r="37" spans="1:13">
      <c r="A37" s="317">
        <f>+'Anexo II'!A35</f>
        <v>0</v>
      </c>
      <c r="B37" s="321"/>
      <c r="C37" s="157"/>
      <c r="D37" s="157"/>
      <c r="E37" s="157"/>
      <c r="F37" s="157"/>
      <c r="G37" s="157"/>
      <c r="H37" s="157"/>
      <c r="I37" s="157"/>
      <c r="J37" s="157"/>
      <c r="K37" s="157"/>
      <c r="L37" s="339"/>
      <c r="M37" s="323">
        <f>SUM('Anexo III'!$B37:$L37)</f>
        <v>0</v>
      </c>
    </row>
    <row r="38" spans="1:13">
      <c r="A38" s="317">
        <f>+'Anexo II'!A36</f>
        <v>0</v>
      </c>
      <c r="B38" s="321"/>
      <c r="C38" s="157"/>
      <c r="D38" s="157"/>
      <c r="E38" s="157"/>
      <c r="F38" s="157"/>
      <c r="G38" s="157"/>
      <c r="H38" s="157"/>
      <c r="I38" s="157"/>
      <c r="J38" s="157"/>
      <c r="K38" s="157"/>
      <c r="L38" s="339"/>
      <c r="M38" s="323">
        <f>SUM('Anexo III'!$B38:$L38)</f>
        <v>0</v>
      </c>
    </row>
    <row r="39" spans="1:13">
      <c r="A39" s="317">
        <f>+'Anexo II'!A37</f>
        <v>0</v>
      </c>
      <c r="B39" s="321"/>
      <c r="C39" s="157"/>
      <c r="D39" s="157"/>
      <c r="E39" s="157"/>
      <c r="F39" s="157"/>
      <c r="G39" s="157"/>
      <c r="H39" s="157"/>
      <c r="I39" s="157"/>
      <c r="J39" s="157"/>
      <c r="K39" s="157"/>
      <c r="L39" s="339"/>
      <c r="M39" s="323">
        <f>SUM('Anexo III'!$B39:$L39)</f>
        <v>0</v>
      </c>
    </row>
    <row r="40" spans="1:13">
      <c r="A40" s="317">
        <f>+'Anexo II'!A38</f>
        <v>0</v>
      </c>
      <c r="B40" s="321"/>
      <c r="C40" s="157"/>
      <c r="D40" s="157"/>
      <c r="E40" s="157"/>
      <c r="F40" s="157"/>
      <c r="G40" s="157"/>
      <c r="H40" s="157"/>
      <c r="I40" s="157"/>
      <c r="J40" s="157"/>
      <c r="K40" s="157"/>
      <c r="L40" s="339"/>
      <c r="M40" s="323">
        <f>SUM('Anexo III'!$B40:$L40)</f>
        <v>0</v>
      </c>
    </row>
    <row r="41" spans="1:13">
      <c r="A41" s="317">
        <f>+'Anexo II'!A39</f>
        <v>0</v>
      </c>
      <c r="B41" s="321"/>
      <c r="C41" s="157"/>
      <c r="D41" s="157"/>
      <c r="E41" s="157"/>
      <c r="F41" s="157"/>
      <c r="G41" s="157"/>
      <c r="H41" s="157"/>
      <c r="I41" s="157"/>
      <c r="J41" s="157"/>
      <c r="K41" s="157"/>
      <c r="L41" s="339"/>
      <c r="M41" s="323">
        <f>SUM('Anexo III'!$B41:$L41)</f>
        <v>0</v>
      </c>
    </row>
    <row r="42" spans="1:13">
      <c r="A42" s="317">
        <f>+'Anexo II'!A40</f>
        <v>0</v>
      </c>
      <c r="B42" s="321"/>
      <c r="C42" s="157"/>
      <c r="D42" s="157"/>
      <c r="E42" s="157"/>
      <c r="F42" s="157"/>
      <c r="G42" s="157"/>
      <c r="H42" s="157"/>
      <c r="I42" s="157"/>
      <c r="J42" s="157"/>
      <c r="K42" s="157"/>
      <c r="L42" s="339"/>
      <c r="M42" s="323">
        <f>SUM('Anexo III'!$B42:$L42)</f>
        <v>0</v>
      </c>
    </row>
    <row r="43" spans="1:13">
      <c r="A43" s="317">
        <f>+'Anexo II'!A41</f>
        <v>0</v>
      </c>
      <c r="B43" s="321"/>
      <c r="C43" s="157"/>
      <c r="D43" s="157"/>
      <c r="E43" s="157"/>
      <c r="F43" s="157"/>
      <c r="G43" s="157"/>
      <c r="H43" s="157"/>
      <c r="I43" s="157"/>
      <c r="J43" s="157"/>
      <c r="K43" s="157"/>
      <c r="L43" s="339"/>
      <c r="M43" s="323">
        <f>SUM('Anexo III'!$B43:$L43)</f>
        <v>0</v>
      </c>
    </row>
    <row r="44" spans="1:13">
      <c r="A44" s="317">
        <f>+'Anexo II'!A42</f>
        <v>0</v>
      </c>
      <c r="B44" s="321"/>
      <c r="C44" s="157"/>
      <c r="D44" s="157"/>
      <c r="E44" s="157"/>
      <c r="F44" s="157"/>
      <c r="G44" s="157"/>
      <c r="H44" s="157"/>
      <c r="I44" s="157"/>
      <c r="J44" s="157"/>
      <c r="K44" s="157"/>
      <c r="L44" s="339"/>
      <c r="M44" s="323">
        <f>SUM('Anexo III'!$B44:$L44)</f>
        <v>0</v>
      </c>
    </row>
    <row r="45" spans="1:13">
      <c r="A45" s="317">
        <f>+'Anexo II'!A43</f>
        <v>0</v>
      </c>
      <c r="B45" s="321"/>
      <c r="C45" s="157"/>
      <c r="D45" s="157"/>
      <c r="E45" s="157"/>
      <c r="F45" s="157"/>
      <c r="G45" s="157"/>
      <c r="H45" s="157"/>
      <c r="I45" s="157"/>
      <c r="J45" s="157"/>
      <c r="K45" s="157"/>
      <c r="L45" s="339"/>
      <c r="M45" s="323">
        <f>SUM('Anexo III'!$B45:$L45)</f>
        <v>0</v>
      </c>
    </row>
    <row r="46" spans="1:13">
      <c r="A46" s="317">
        <f>+'Anexo II'!A44</f>
        <v>0</v>
      </c>
      <c r="B46" s="321"/>
      <c r="C46" s="157"/>
      <c r="D46" s="157"/>
      <c r="E46" s="157"/>
      <c r="F46" s="157"/>
      <c r="G46" s="157"/>
      <c r="H46" s="157"/>
      <c r="I46" s="157"/>
      <c r="J46" s="157"/>
      <c r="K46" s="157"/>
      <c r="L46" s="339"/>
      <c r="M46" s="323">
        <f>SUM('Anexo III'!$B46:$L46)</f>
        <v>0</v>
      </c>
    </row>
    <row r="47" spans="1:13">
      <c r="A47" s="317">
        <f>+'Anexo II'!A45</f>
        <v>0</v>
      </c>
      <c r="B47" s="321"/>
      <c r="C47" s="157"/>
      <c r="D47" s="157"/>
      <c r="E47" s="157"/>
      <c r="F47" s="157"/>
      <c r="G47" s="157"/>
      <c r="H47" s="157"/>
      <c r="I47" s="157"/>
      <c r="J47" s="157"/>
      <c r="K47" s="157"/>
      <c r="L47" s="339"/>
      <c r="M47" s="323">
        <f>SUM('Anexo III'!$B47:$L47)</f>
        <v>0</v>
      </c>
    </row>
    <row r="48" spans="1:13">
      <c r="A48" s="317">
        <f>+'Anexo II'!A46</f>
        <v>0</v>
      </c>
      <c r="B48" s="321"/>
      <c r="C48" s="157"/>
      <c r="D48" s="157"/>
      <c r="E48" s="157"/>
      <c r="F48" s="157"/>
      <c r="G48" s="157"/>
      <c r="H48" s="157"/>
      <c r="I48" s="157"/>
      <c r="J48" s="157"/>
      <c r="K48" s="157"/>
      <c r="L48" s="319"/>
      <c r="M48" s="323">
        <f>SUM('Anexo III'!$B48:$L48)</f>
        <v>0</v>
      </c>
    </row>
    <row r="49" spans="1:13">
      <c r="A49" s="317">
        <f>+'Anexo II'!A47</f>
        <v>0</v>
      </c>
      <c r="B49" s="321"/>
      <c r="C49" s="157"/>
      <c r="D49" s="157"/>
      <c r="E49" s="157"/>
      <c r="F49" s="157"/>
      <c r="G49" s="157"/>
      <c r="H49" s="157"/>
      <c r="I49" s="157"/>
      <c r="J49" s="157"/>
      <c r="K49" s="157"/>
      <c r="L49" s="319"/>
      <c r="M49" s="323">
        <f>SUM('Anexo III'!$B49:$L49)</f>
        <v>0</v>
      </c>
    </row>
    <row r="50" spans="1:13">
      <c r="A50" s="317">
        <f>+'Anexo II'!A48</f>
        <v>0</v>
      </c>
      <c r="B50" s="321"/>
      <c r="C50" s="157"/>
      <c r="D50" s="157"/>
      <c r="E50" s="157"/>
      <c r="F50" s="157"/>
      <c r="G50" s="157"/>
      <c r="H50" s="157"/>
      <c r="I50" s="157"/>
      <c r="J50" s="157"/>
      <c r="K50" s="157"/>
      <c r="L50" s="319"/>
      <c r="M50" s="323">
        <f>SUM('Anexo III'!$B50:$L50)</f>
        <v>0</v>
      </c>
    </row>
    <row r="51" spans="1:13">
      <c r="A51" s="317">
        <f>+'Anexo II'!A49</f>
        <v>0</v>
      </c>
      <c r="B51" s="321"/>
      <c r="C51" s="157"/>
      <c r="D51" s="157"/>
      <c r="E51" s="157"/>
      <c r="F51" s="157"/>
      <c r="G51" s="157"/>
      <c r="H51" s="157"/>
      <c r="I51" s="157"/>
      <c r="J51" s="157"/>
      <c r="K51" s="157"/>
      <c r="L51" s="319"/>
      <c r="M51" s="323">
        <f>SUM('Anexo III'!$B51:$L51)</f>
        <v>0</v>
      </c>
    </row>
    <row r="52" spans="1:13">
      <c r="A52" s="317">
        <f>+'Anexo II'!A50</f>
        <v>0</v>
      </c>
      <c r="B52" s="321"/>
      <c r="C52" s="157"/>
      <c r="D52" s="157"/>
      <c r="E52" s="157"/>
      <c r="F52" s="157"/>
      <c r="G52" s="157"/>
      <c r="H52" s="157"/>
      <c r="I52" s="157"/>
      <c r="J52" s="157"/>
      <c r="K52" s="157"/>
      <c r="L52" s="319"/>
      <c r="M52" s="323">
        <f>SUM('Anexo III'!$B52:$L52)</f>
        <v>0</v>
      </c>
    </row>
    <row r="53" spans="1:13">
      <c r="A53" s="317">
        <f>+'Anexo II'!A51</f>
        <v>0</v>
      </c>
      <c r="B53" s="321"/>
      <c r="C53" s="157"/>
      <c r="D53" s="157"/>
      <c r="E53" s="157"/>
      <c r="F53" s="157"/>
      <c r="G53" s="157"/>
      <c r="H53" s="157"/>
      <c r="I53" s="157"/>
      <c r="J53" s="157"/>
      <c r="K53" s="157"/>
      <c r="L53" s="319"/>
      <c r="M53" s="323">
        <f>SUM('Anexo III'!$B53:$L53)</f>
        <v>0</v>
      </c>
    </row>
    <row r="54" spans="1:13">
      <c r="A54" s="317">
        <f>+'Anexo II'!A52</f>
        <v>0</v>
      </c>
      <c r="B54" s="321"/>
      <c r="C54" s="157"/>
      <c r="D54" s="157"/>
      <c r="E54" s="157"/>
      <c r="F54" s="157"/>
      <c r="G54" s="157"/>
      <c r="H54" s="157"/>
      <c r="I54" s="157"/>
      <c r="J54" s="157"/>
      <c r="K54" s="157"/>
      <c r="L54" s="319"/>
      <c r="M54" s="323">
        <f>SUM('Anexo III'!$B54:$L54)</f>
        <v>0</v>
      </c>
    </row>
    <row r="55" spans="1:13">
      <c r="A55" s="317">
        <f>+'Anexo II'!A53</f>
        <v>0</v>
      </c>
      <c r="B55" s="321"/>
      <c r="C55" s="157"/>
      <c r="D55" s="157"/>
      <c r="E55" s="157"/>
      <c r="F55" s="157"/>
      <c r="G55" s="157"/>
      <c r="H55" s="157"/>
      <c r="I55" s="157"/>
      <c r="J55" s="157"/>
      <c r="K55" s="157"/>
      <c r="L55" s="319"/>
      <c r="M55" s="323">
        <f>SUM('Anexo III'!$B55:$L55)</f>
        <v>0</v>
      </c>
    </row>
    <row r="56" spans="1:13">
      <c r="A56" s="317">
        <f>+'Anexo II'!A54</f>
        <v>0</v>
      </c>
      <c r="B56" s="321"/>
      <c r="C56" s="157"/>
      <c r="D56" s="157"/>
      <c r="E56" s="157"/>
      <c r="F56" s="157"/>
      <c r="G56" s="157"/>
      <c r="H56" s="157"/>
      <c r="I56" s="157"/>
      <c r="J56" s="157"/>
      <c r="K56" s="157"/>
      <c r="L56" s="319"/>
      <c r="M56" s="323">
        <f>SUM('Anexo III'!$B56:$L56)</f>
        <v>0</v>
      </c>
    </row>
    <row r="57" spans="1:13">
      <c r="A57" s="317">
        <f>+'Anexo II'!A55</f>
        <v>0</v>
      </c>
      <c r="B57" s="321"/>
      <c r="C57" s="157"/>
      <c r="D57" s="157"/>
      <c r="E57" s="157"/>
      <c r="F57" s="157"/>
      <c r="G57" s="157"/>
      <c r="H57" s="157"/>
      <c r="I57" s="157"/>
      <c r="J57" s="157"/>
      <c r="K57" s="157"/>
      <c r="L57" s="319"/>
      <c r="M57" s="323">
        <f>SUM('Anexo III'!$B57:$L57)</f>
        <v>0</v>
      </c>
    </row>
    <row r="58" spans="1:13">
      <c r="A58" s="317">
        <f>+'Anexo II'!A56</f>
        <v>0</v>
      </c>
      <c r="B58" s="321"/>
      <c r="C58" s="157"/>
      <c r="D58" s="157"/>
      <c r="E58" s="157"/>
      <c r="F58" s="157"/>
      <c r="G58" s="157"/>
      <c r="H58" s="157"/>
      <c r="I58" s="157"/>
      <c r="J58" s="157"/>
      <c r="K58" s="157"/>
      <c r="L58" s="319"/>
      <c r="M58" s="323">
        <f>SUM('Anexo III'!$B58:$L58)</f>
        <v>0</v>
      </c>
    </row>
    <row r="59" spans="1:13">
      <c r="A59" s="317">
        <f>+'Anexo II'!A57</f>
        <v>0</v>
      </c>
      <c r="B59" s="321"/>
      <c r="C59" s="157"/>
      <c r="D59" s="157"/>
      <c r="E59" s="157"/>
      <c r="F59" s="157"/>
      <c r="G59" s="157"/>
      <c r="H59" s="157"/>
      <c r="I59" s="157"/>
      <c r="J59" s="157"/>
      <c r="K59" s="157"/>
      <c r="L59" s="319"/>
      <c r="M59" s="323">
        <f>SUM('Anexo III'!$B59:$L59)</f>
        <v>0</v>
      </c>
    </row>
    <row r="60" spans="1:13">
      <c r="A60" s="317">
        <f>+'Anexo II'!A58</f>
        <v>0</v>
      </c>
      <c r="B60" s="321"/>
      <c r="C60" s="157"/>
      <c r="D60" s="157"/>
      <c r="E60" s="157"/>
      <c r="F60" s="157"/>
      <c r="G60" s="157"/>
      <c r="H60" s="157"/>
      <c r="I60" s="157"/>
      <c r="J60" s="157"/>
      <c r="K60" s="157"/>
      <c r="L60" s="319"/>
      <c r="M60" s="323">
        <f>SUM('Anexo III'!$B60:$L60)</f>
        <v>0</v>
      </c>
    </row>
    <row r="61" spans="1:13">
      <c r="A61" s="317">
        <f>+'Anexo II'!A59</f>
        <v>0</v>
      </c>
      <c r="B61" s="321"/>
      <c r="C61" s="157"/>
      <c r="D61" s="157"/>
      <c r="E61" s="157"/>
      <c r="F61" s="157"/>
      <c r="G61" s="157"/>
      <c r="H61" s="157"/>
      <c r="I61" s="157"/>
      <c r="J61" s="157"/>
      <c r="K61" s="157"/>
      <c r="L61" s="319"/>
      <c r="M61" s="323">
        <f>SUM('Anexo III'!$B61:$L61)</f>
        <v>0</v>
      </c>
    </row>
    <row r="62" spans="1:13">
      <c r="A62" s="317">
        <f>+'Anexo II'!A60</f>
        <v>0</v>
      </c>
      <c r="B62" s="321"/>
      <c r="C62" s="157"/>
      <c r="D62" s="157"/>
      <c r="E62" s="157"/>
      <c r="F62" s="157"/>
      <c r="G62" s="157"/>
      <c r="H62" s="157"/>
      <c r="I62" s="157"/>
      <c r="J62" s="157"/>
      <c r="K62" s="157"/>
      <c r="L62" s="319"/>
      <c r="M62" s="323">
        <f>SUM('Anexo III'!$B62:$L62)</f>
        <v>0</v>
      </c>
    </row>
    <row r="63" spans="1:13">
      <c r="A63" s="317">
        <f>+'Anexo II'!A61</f>
        <v>0</v>
      </c>
      <c r="B63" s="321"/>
      <c r="C63" s="157"/>
      <c r="D63" s="157"/>
      <c r="E63" s="157"/>
      <c r="F63" s="157"/>
      <c r="G63" s="157"/>
      <c r="H63" s="157"/>
      <c r="I63" s="157"/>
      <c r="J63" s="157"/>
      <c r="K63" s="157"/>
      <c r="L63" s="319"/>
      <c r="M63" s="323">
        <f>SUM('Anexo III'!$B63:$L63)</f>
        <v>0</v>
      </c>
    </row>
    <row r="64" spans="1:13">
      <c r="A64" s="317">
        <f>+'Anexo II'!A62</f>
        <v>0</v>
      </c>
      <c r="B64" s="321"/>
      <c r="C64" s="157"/>
      <c r="D64" s="157"/>
      <c r="E64" s="157"/>
      <c r="F64" s="157"/>
      <c r="G64" s="157"/>
      <c r="H64" s="157"/>
      <c r="I64" s="157"/>
      <c r="J64" s="157"/>
      <c r="K64" s="157"/>
      <c r="L64" s="319"/>
      <c r="M64" s="323">
        <f>SUM('Anexo III'!$B64:$L64)</f>
        <v>0</v>
      </c>
    </row>
    <row r="65" spans="1:13">
      <c r="A65" s="317">
        <f>+'Anexo II'!A63</f>
        <v>0</v>
      </c>
      <c r="B65" s="321"/>
      <c r="C65" s="157"/>
      <c r="D65" s="157"/>
      <c r="E65" s="157"/>
      <c r="F65" s="157"/>
      <c r="G65" s="157"/>
      <c r="H65" s="157"/>
      <c r="I65" s="157"/>
      <c r="J65" s="157"/>
      <c r="K65" s="157"/>
      <c r="L65" s="319"/>
      <c r="M65" s="323">
        <f>SUM('Anexo III'!$B65:$L65)</f>
        <v>0</v>
      </c>
    </row>
    <row r="66" spans="1:13">
      <c r="A66" s="317">
        <f>+'Anexo II'!A64</f>
        <v>0</v>
      </c>
      <c r="B66" s="321"/>
      <c r="C66" s="157"/>
      <c r="D66" s="157"/>
      <c r="E66" s="157"/>
      <c r="F66" s="157"/>
      <c r="G66" s="157"/>
      <c r="H66" s="157"/>
      <c r="I66" s="157"/>
      <c r="J66" s="157"/>
      <c r="K66" s="157"/>
      <c r="L66" s="319"/>
      <c r="M66" s="323">
        <f>SUM('Anexo III'!$B66:$L66)</f>
        <v>0</v>
      </c>
    </row>
    <row r="67" spans="1:13">
      <c r="A67" s="317">
        <f>+'Anexo II'!A65</f>
        <v>0</v>
      </c>
      <c r="B67" s="321"/>
      <c r="C67" s="157"/>
      <c r="D67" s="157"/>
      <c r="E67" s="157"/>
      <c r="F67" s="157"/>
      <c r="G67" s="157"/>
      <c r="H67" s="157"/>
      <c r="I67" s="157"/>
      <c r="J67" s="157"/>
      <c r="K67" s="157"/>
      <c r="L67" s="319"/>
      <c r="M67" s="323">
        <f>SUM('Anexo III'!$B67:$L67)</f>
        <v>0</v>
      </c>
    </row>
    <row r="68" spans="1:13">
      <c r="A68" s="317">
        <f>+'Anexo II'!A66</f>
        <v>0</v>
      </c>
      <c r="B68" s="321"/>
      <c r="C68" s="157"/>
      <c r="D68" s="157"/>
      <c r="E68" s="157"/>
      <c r="F68" s="157"/>
      <c r="G68" s="157"/>
      <c r="H68" s="157"/>
      <c r="I68" s="157"/>
      <c r="J68" s="157"/>
      <c r="K68" s="157"/>
      <c r="L68" s="319"/>
      <c r="M68" s="323">
        <f>SUM('Anexo III'!$B68:$L68)</f>
        <v>0</v>
      </c>
    </row>
    <row r="69" spans="1:13">
      <c r="A69" s="317">
        <f>+'Anexo II'!A67</f>
        <v>0</v>
      </c>
      <c r="B69" s="321"/>
      <c r="C69" s="157"/>
      <c r="D69" s="157"/>
      <c r="E69" s="157"/>
      <c r="F69" s="157"/>
      <c r="G69" s="157"/>
      <c r="H69" s="157"/>
      <c r="I69" s="157"/>
      <c r="J69" s="157"/>
      <c r="K69" s="157"/>
      <c r="L69" s="319"/>
      <c r="M69" s="323">
        <f>SUM('Anexo III'!$B69:$L69)</f>
        <v>0</v>
      </c>
    </row>
    <row r="70" spans="1:13">
      <c r="A70" s="317">
        <f>+'Anexo II'!A68</f>
        <v>0</v>
      </c>
      <c r="B70" s="321"/>
      <c r="C70" s="157"/>
      <c r="D70" s="157"/>
      <c r="E70" s="157"/>
      <c r="F70" s="157"/>
      <c r="G70" s="157"/>
      <c r="H70" s="157"/>
      <c r="I70" s="157"/>
      <c r="J70" s="157"/>
      <c r="K70" s="157"/>
      <c r="L70" s="319"/>
      <c r="M70" s="323">
        <f>SUM('Anexo III'!$B70:$L70)</f>
        <v>0</v>
      </c>
    </row>
    <row r="71" spans="1:13">
      <c r="A71" s="317">
        <f>+'Anexo II'!A69</f>
        <v>0</v>
      </c>
      <c r="B71" s="321"/>
      <c r="C71" s="157"/>
      <c r="D71" s="157"/>
      <c r="E71" s="157"/>
      <c r="F71" s="157"/>
      <c r="G71" s="157"/>
      <c r="H71" s="157"/>
      <c r="I71" s="157"/>
      <c r="J71" s="157"/>
      <c r="K71" s="157"/>
      <c r="L71" s="319"/>
      <c r="M71" s="323">
        <f>SUM('Anexo III'!$B71:$L71)</f>
        <v>0</v>
      </c>
    </row>
    <row r="72" spans="1:13">
      <c r="A72" s="317">
        <f>+'Anexo II'!A70</f>
        <v>0</v>
      </c>
      <c r="B72" s="321"/>
      <c r="C72" s="157"/>
      <c r="D72" s="157"/>
      <c r="E72" s="157"/>
      <c r="F72" s="157"/>
      <c r="G72" s="157"/>
      <c r="H72" s="157"/>
      <c r="I72" s="157"/>
      <c r="J72" s="157"/>
      <c r="K72" s="157"/>
      <c r="L72" s="319"/>
      <c r="M72" s="323">
        <f>SUM('Anexo III'!$B72:$L72)</f>
        <v>0</v>
      </c>
    </row>
    <row r="73" spans="1:13">
      <c r="A73" s="317">
        <f>+'Anexo II'!A71</f>
        <v>0</v>
      </c>
      <c r="B73" s="321"/>
      <c r="C73" s="157"/>
      <c r="D73" s="157"/>
      <c r="E73" s="157"/>
      <c r="F73" s="157"/>
      <c r="G73" s="157"/>
      <c r="H73" s="157"/>
      <c r="I73" s="157"/>
      <c r="J73" s="157"/>
      <c r="K73" s="157"/>
      <c r="L73" s="319"/>
      <c r="M73" s="323">
        <f>SUM('Anexo III'!$B73:$L73)</f>
        <v>0</v>
      </c>
    </row>
    <row r="74" spans="1:13">
      <c r="A74" s="317">
        <f>+'Anexo II'!A72</f>
        <v>0</v>
      </c>
      <c r="B74" s="321"/>
      <c r="C74" s="157"/>
      <c r="D74" s="157"/>
      <c r="E74" s="157"/>
      <c r="F74" s="157"/>
      <c r="G74" s="157"/>
      <c r="H74" s="157"/>
      <c r="I74" s="157"/>
      <c r="J74" s="157"/>
      <c r="K74" s="157"/>
      <c r="L74" s="319"/>
      <c r="M74" s="323">
        <f>SUM('Anexo III'!$B74:$L74)</f>
        <v>0</v>
      </c>
    </row>
    <row r="75" spans="1:13">
      <c r="A75" s="317">
        <f>+'Anexo II'!A73</f>
        <v>0</v>
      </c>
      <c r="B75" s="321"/>
      <c r="C75" s="157"/>
      <c r="D75" s="157"/>
      <c r="E75" s="157"/>
      <c r="F75" s="157"/>
      <c r="G75" s="157"/>
      <c r="H75" s="157"/>
      <c r="I75" s="157"/>
      <c r="J75" s="157"/>
      <c r="K75" s="157"/>
      <c r="L75" s="319"/>
      <c r="M75" s="323">
        <f>SUM('Anexo III'!$B75:$L75)</f>
        <v>0</v>
      </c>
    </row>
    <row r="76" spans="1:13">
      <c r="A76" s="317">
        <f>+'Anexo II'!A74</f>
        <v>0</v>
      </c>
      <c r="B76" s="321"/>
      <c r="C76" s="157"/>
      <c r="D76" s="157"/>
      <c r="E76" s="157"/>
      <c r="F76" s="157"/>
      <c r="G76" s="157"/>
      <c r="H76" s="157"/>
      <c r="I76" s="157"/>
      <c r="J76" s="157"/>
      <c r="K76" s="157"/>
      <c r="L76" s="319"/>
      <c r="M76" s="323">
        <f>SUM('Anexo III'!$B76:$L76)</f>
        <v>0</v>
      </c>
    </row>
    <row r="77" spans="1:13">
      <c r="A77" s="317">
        <f>+'Anexo II'!A75</f>
        <v>0</v>
      </c>
      <c r="B77" s="321"/>
      <c r="C77" s="157"/>
      <c r="D77" s="157"/>
      <c r="E77" s="157"/>
      <c r="F77" s="157"/>
      <c r="G77" s="157"/>
      <c r="H77" s="157"/>
      <c r="I77" s="157"/>
      <c r="J77" s="157"/>
      <c r="K77" s="157"/>
      <c r="L77" s="319"/>
      <c r="M77" s="323">
        <f>SUM('Anexo III'!$B77:$L77)</f>
        <v>0</v>
      </c>
    </row>
    <row r="78" spans="1:13">
      <c r="A78" s="317">
        <f>+'Anexo II'!A76</f>
        <v>0</v>
      </c>
      <c r="B78" s="321"/>
      <c r="C78" s="157"/>
      <c r="D78" s="157"/>
      <c r="E78" s="157"/>
      <c r="F78" s="157"/>
      <c r="G78" s="157"/>
      <c r="H78" s="157"/>
      <c r="I78" s="157"/>
      <c r="J78" s="157"/>
      <c r="K78" s="157"/>
      <c r="L78" s="319"/>
      <c r="M78" s="323">
        <f>SUM('Anexo III'!$B78:$L78)</f>
        <v>0</v>
      </c>
    </row>
    <row r="79" spans="1:13">
      <c r="A79" s="317">
        <f>+'Anexo II'!A77</f>
        <v>0</v>
      </c>
      <c r="B79" s="321"/>
      <c r="C79" s="157"/>
      <c r="D79" s="157"/>
      <c r="E79" s="157"/>
      <c r="F79" s="157"/>
      <c r="G79" s="157"/>
      <c r="H79" s="157"/>
      <c r="I79" s="157"/>
      <c r="J79" s="157"/>
      <c r="K79" s="157"/>
      <c r="L79" s="319"/>
      <c r="M79" s="323">
        <f>SUM('Anexo III'!$B79:$L79)</f>
        <v>0</v>
      </c>
    </row>
    <row r="80" spans="1:13">
      <c r="A80" s="317">
        <f>+'Anexo II'!A78</f>
        <v>0</v>
      </c>
      <c r="B80" s="321"/>
      <c r="C80" s="157"/>
      <c r="D80" s="157"/>
      <c r="E80" s="157"/>
      <c r="F80" s="157"/>
      <c r="G80" s="157"/>
      <c r="H80" s="157"/>
      <c r="I80" s="157"/>
      <c r="J80" s="157"/>
      <c r="K80" s="157"/>
      <c r="L80" s="319"/>
      <c r="M80" s="323">
        <f>SUM('Anexo III'!$B80:$L80)</f>
        <v>0</v>
      </c>
    </row>
    <row r="81" spans="1:13">
      <c r="A81" s="317">
        <f>+'Anexo II'!A79</f>
        <v>0</v>
      </c>
      <c r="B81" s="321"/>
      <c r="C81" s="157"/>
      <c r="D81" s="157"/>
      <c r="E81" s="157"/>
      <c r="F81" s="157"/>
      <c r="G81" s="157"/>
      <c r="H81" s="157"/>
      <c r="I81" s="157"/>
      <c r="J81" s="157"/>
      <c r="K81" s="157"/>
      <c r="L81" s="319"/>
      <c r="M81" s="323">
        <f>SUM('Anexo III'!$B81:$L81)</f>
        <v>0</v>
      </c>
    </row>
    <row r="82" spans="1:13">
      <c r="A82" s="317">
        <f>+'Anexo II'!A80</f>
        <v>0</v>
      </c>
      <c r="B82" s="321"/>
      <c r="C82" s="157"/>
      <c r="D82" s="157"/>
      <c r="E82" s="157"/>
      <c r="F82" s="157"/>
      <c r="G82" s="157"/>
      <c r="H82" s="157"/>
      <c r="I82" s="157"/>
      <c r="J82" s="157"/>
      <c r="K82" s="157"/>
      <c r="L82" s="319"/>
      <c r="M82" s="323">
        <f>SUM('Anexo III'!$B82:$L82)</f>
        <v>0</v>
      </c>
    </row>
    <row r="83" spans="1:13">
      <c r="A83" s="317">
        <f>+'Anexo II'!A81</f>
        <v>0</v>
      </c>
      <c r="B83" s="321"/>
      <c r="C83" s="157"/>
      <c r="D83" s="157"/>
      <c r="E83" s="157"/>
      <c r="F83" s="157"/>
      <c r="G83" s="157"/>
      <c r="H83" s="157"/>
      <c r="I83" s="157"/>
      <c r="J83" s="157"/>
      <c r="K83" s="157"/>
      <c r="L83" s="319"/>
      <c r="M83" s="323">
        <f>SUM('Anexo III'!$B83:$L83)</f>
        <v>0</v>
      </c>
    </row>
    <row r="84" spans="1:13">
      <c r="A84" s="317">
        <f>+'Anexo II'!A82</f>
        <v>0</v>
      </c>
      <c r="B84" s="321"/>
      <c r="C84" s="157"/>
      <c r="D84" s="157"/>
      <c r="E84" s="157"/>
      <c r="F84" s="157"/>
      <c r="G84" s="157"/>
      <c r="H84" s="157"/>
      <c r="I84" s="157"/>
      <c r="J84" s="157"/>
      <c r="K84" s="157"/>
      <c r="L84" s="319"/>
      <c r="M84" s="323">
        <f>SUM('Anexo III'!$B84:$L84)</f>
        <v>0</v>
      </c>
    </row>
    <row r="85" spans="1:13">
      <c r="A85" s="317">
        <f>+'Anexo II'!A83</f>
        <v>0</v>
      </c>
      <c r="B85" s="321"/>
      <c r="C85" s="157"/>
      <c r="D85" s="157"/>
      <c r="E85" s="157"/>
      <c r="F85" s="157"/>
      <c r="G85" s="157"/>
      <c r="H85" s="157"/>
      <c r="I85" s="157"/>
      <c r="J85" s="157"/>
      <c r="K85" s="157"/>
      <c r="L85" s="319"/>
      <c r="M85" s="323">
        <f>SUM('Anexo III'!$B85:$L85)</f>
        <v>0</v>
      </c>
    </row>
    <row r="86" spans="1:13">
      <c r="A86" s="317">
        <f>+'Anexo II'!A84</f>
        <v>0</v>
      </c>
      <c r="B86" s="321"/>
      <c r="C86" s="157"/>
      <c r="D86" s="157"/>
      <c r="E86" s="157"/>
      <c r="F86" s="157"/>
      <c r="G86" s="157"/>
      <c r="H86" s="157"/>
      <c r="I86" s="157"/>
      <c r="J86" s="157"/>
      <c r="K86" s="157"/>
      <c r="L86" s="319"/>
      <c r="M86" s="323">
        <f>SUM('Anexo III'!$B86:$L86)</f>
        <v>0</v>
      </c>
    </row>
    <row r="87" spans="1:13">
      <c r="A87" s="317">
        <f>+'Anexo II'!A85</f>
        <v>0</v>
      </c>
      <c r="B87" s="321"/>
      <c r="C87" s="157"/>
      <c r="D87" s="157"/>
      <c r="E87" s="157"/>
      <c r="F87" s="157"/>
      <c r="G87" s="157"/>
      <c r="H87" s="157"/>
      <c r="I87" s="157"/>
      <c r="J87" s="157"/>
      <c r="K87" s="157"/>
      <c r="L87" s="319"/>
      <c r="M87" s="323">
        <f>SUM('Anexo III'!$B87:$L87)</f>
        <v>0</v>
      </c>
    </row>
    <row r="88" spans="1:13">
      <c r="A88" s="317">
        <f>+'Anexo II'!A86</f>
        <v>0</v>
      </c>
      <c r="B88" s="321"/>
      <c r="C88" s="157"/>
      <c r="D88" s="157"/>
      <c r="E88" s="157"/>
      <c r="F88" s="157"/>
      <c r="G88" s="157"/>
      <c r="H88" s="157"/>
      <c r="I88" s="157"/>
      <c r="J88" s="157"/>
      <c r="K88" s="157"/>
      <c r="L88" s="319"/>
      <c r="M88" s="323">
        <f>SUM('Anexo III'!$B88:$L88)</f>
        <v>0</v>
      </c>
    </row>
    <row r="89" spans="1:13">
      <c r="A89" s="317">
        <f>+'Anexo II'!A87</f>
        <v>0</v>
      </c>
      <c r="B89" s="321"/>
      <c r="C89" s="157"/>
      <c r="D89" s="157"/>
      <c r="E89" s="157"/>
      <c r="F89" s="157"/>
      <c r="G89" s="157"/>
      <c r="H89" s="157"/>
      <c r="I89" s="157"/>
      <c r="J89" s="157"/>
      <c r="K89" s="157"/>
      <c r="L89" s="319"/>
      <c r="M89" s="323">
        <f>SUM('Anexo III'!$B89:$L89)</f>
        <v>0</v>
      </c>
    </row>
    <row r="90" spans="1:13">
      <c r="A90" s="317">
        <f>+'Anexo II'!A88</f>
        <v>0</v>
      </c>
      <c r="B90" s="321"/>
      <c r="C90" s="157"/>
      <c r="D90" s="157"/>
      <c r="E90" s="157"/>
      <c r="F90" s="157"/>
      <c r="G90" s="157"/>
      <c r="H90" s="157"/>
      <c r="I90" s="157"/>
      <c r="J90" s="157"/>
      <c r="K90" s="157"/>
      <c r="L90" s="319"/>
      <c r="M90" s="323">
        <f>SUM('Anexo III'!$B90:$L90)</f>
        <v>0</v>
      </c>
    </row>
    <row r="91" spans="1:13">
      <c r="A91" s="317">
        <f>+'Anexo II'!A89</f>
        <v>0</v>
      </c>
      <c r="B91" s="321"/>
      <c r="C91" s="157"/>
      <c r="D91" s="157"/>
      <c r="E91" s="157"/>
      <c r="F91" s="157"/>
      <c r="G91" s="157"/>
      <c r="H91" s="157"/>
      <c r="I91" s="157"/>
      <c r="J91" s="157"/>
      <c r="K91" s="157"/>
      <c r="L91" s="319"/>
      <c r="M91" s="323">
        <f>SUM('Anexo III'!$B91:$L91)</f>
        <v>0</v>
      </c>
    </row>
    <row r="92" spans="1:13">
      <c r="A92" s="317">
        <f>+'Anexo II'!A90</f>
        <v>0</v>
      </c>
      <c r="B92" s="321"/>
      <c r="C92" s="157"/>
      <c r="D92" s="157"/>
      <c r="E92" s="157"/>
      <c r="F92" s="157"/>
      <c r="G92" s="157"/>
      <c r="H92" s="157"/>
      <c r="I92" s="157"/>
      <c r="J92" s="157"/>
      <c r="K92" s="157"/>
      <c r="L92" s="319"/>
      <c r="M92" s="323">
        <f>SUM('Anexo III'!$B92:$L92)</f>
        <v>0</v>
      </c>
    </row>
    <row r="93" spans="1:13">
      <c r="A93" s="317">
        <f>+'Anexo II'!A91</f>
        <v>0</v>
      </c>
      <c r="B93" s="321"/>
      <c r="C93" s="157"/>
      <c r="D93" s="157"/>
      <c r="E93" s="157"/>
      <c r="F93" s="157"/>
      <c r="G93" s="157"/>
      <c r="H93" s="157"/>
      <c r="I93" s="157"/>
      <c r="J93" s="157"/>
      <c r="K93" s="157"/>
      <c r="L93" s="319"/>
      <c r="M93" s="323">
        <f>SUM('Anexo III'!$B93:$L93)</f>
        <v>0</v>
      </c>
    </row>
    <row r="94" spans="1:13">
      <c r="A94" s="317">
        <f>+'Anexo II'!A92</f>
        <v>0</v>
      </c>
      <c r="B94" s="321"/>
      <c r="C94" s="157"/>
      <c r="D94" s="157"/>
      <c r="E94" s="157"/>
      <c r="F94" s="157"/>
      <c r="G94" s="157"/>
      <c r="H94" s="157"/>
      <c r="I94" s="157"/>
      <c r="J94" s="157"/>
      <c r="K94" s="157"/>
      <c r="L94" s="319"/>
      <c r="M94" s="323">
        <f>SUM('Anexo III'!$B94:$L94)</f>
        <v>0</v>
      </c>
    </row>
    <row r="95" spans="1:13">
      <c r="A95" s="317">
        <f>+'Anexo II'!A93</f>
        <v>0</v>
      </c>
      <c r="B95" s="321"/>
      <c r="C95" s="157"/>
      <c r="D95" s="157"/>
      <c r="E95" s="157"/>
      <c r="F95" s="157"/>
      <c r="G95" s="157"/>
      <c r="H95" s="157"/>
      <c r="I95" s="157"/>
      <c r="J95" s="157"/>
      <c r="K95" s="157"/>
      <c r="L95" s="319"/>
      <c r="M95" s="323">
        <f>SUM('Anexo III'!$B95:$L95)</f>
        <v>0</v>
      </c>
    </row>
    <row r="96" spans="1:13">
      <c r="A96" s="317">
        <f>+'Anexo II'!A94</f>
        <v>0</v>
      </c>
      <c r="B96" s="321"/>
      <c r="C96" s="157"/>
      <c r="D96" s="157"/>
      <c r="E96" s="157"/>
      <c r="F96" s="157"/>
      <c r="G96" s="157"/>
      <c r="H96" s="157"/>
      <c r="I96" s="157"/>
      <c r="J96" s="157"/>
      <c r="K96" s="157"/>
      <c r="L96" s="319"/>
      <c r="M96" s="323">
        <f>SUM('Anexo III'!$B96:$L96)</f>
        <v>0</v>
      </c>
    </row>
    <row r="97" spans="1:13">
      <c r="A97" s="317">
        <f>+'Anexo II'!A95</f>
        <v>0</v>
      </c>
      <c r="B97" s="321"/>
      <c r="C97" s="157"/>
      <c r="D97" s="157"/>
      <c r="E97" s="157"/>
      <c r="F97" s="157"/>
      <c r="G97" s="157"/>
      <c r="H97" s="157"/>
      <c r="I97" s="157"/>
      <c r="J97" s="157"/>
      <c r="K97" s="157"/>
      <c r="L97" s="319"/>
      <c r="M97" s="323">
        <f>SUM('Anexo III'!$B97:$L97)</f>
        <v>0</v>
      </c>
    </row>
    <row r="98" spans="1:13">
      <c r="A98" s="317">
        <f>+'Anexo II'!A96</f>
        <v>0</v>
      </c>
      <c r="B98" s="321"/>
      <c r="C98" s="157"/>
      <c r="D98" s="157"/>
      <c r="E98" s="157"/>
      <c r="F98" s="157"/>
      <c r="G98" s="157"/>
      <c r="H98" s="157"/>
      <c r="I98" s="157"/>
      <c r="J98" s="157"/>
      <c r="K98" s="157"/>
      <c r="L98" s="319"/>
      <c r="M98" s="323">
        <f>SUM('Anexo III'!$B98:$L98)</f>
        <v>0</v>
      </c>
    </row>
    <row r="99" spans="1:13">
      <c r="A99" s="317">
        <f>+'Anexo II'!A97</f>
        <v>0</v>
      </c>
      <c r="B99" s="321"/>
      <c r="C99" s="157"/>
      <c r="D99" s="157"/>
      <c r="E99" s="157"/>
      <c r="F99" s="157"/>
      <c r="G99" s="157"/>
      <c r="H99" s="157"/>
      <c r="I99" s="157"/>
      <c r="J99" s="157"/>
      <c r="K99" s="157"/>
      <c r="L99" s="319"/>
      <c r="M99" s="323">
        <f>SUM('Anexo III'!$B99:$L99)</f>
        <v>0</v>
      </c>
    </row>
    <row r="100" spans="1:13">
      <c r="A100" s="317">
        <f>+'Anexo II'!A98</f>
        <v>0</v>
      </c>
      <c r="B100" s="321"/>
      <c r="C100" s="157"/>
      <c r="D100" s="157"/>
      <c r="E100" s="157"/>
      <c r="F100" s="157"/>
      <c r="G100" s="157"/>
      <c r="H100" s="157"/>
      <c r="I100" s="157"/>
      <c r="J100" s="157"/>
      <c r="K100" s="157"/>
      <c r="L100" s="319"/>
      <c r="M100" s="323">
        <f>SUM('Anexo III'!$B100:$L100)</f>
        <v>0</v>
      </c>
    </row>
    <row r="101" spans="1:13">
      <c r="A101" s="317">
        <f>+'Anexo II'!A99</f>
        <v>0</v>
      </c>
      <c r="B101" s="321"/>
      <c r="C101" s="157"/>
      <c r="D101" s="157"/>
      <c r="E101" s="157"/>
      <c r="F101" s="157"/>
      <c r="G101" s="157"/>
      <c r="H101" s="157"/>
      <c r="I101" s="157"/>
      <c r="J101" s="157"/>
      <c r="K101" s="157"/>
      <c r="L101" s="319"/>
      <c r="M101" s="323">
        <f>SUM('Anexo III'!$B101:$L101)</f>
        <v>0</v>
      </c>
    </row>
    <row r="102" spans="1:13">
      <c r="A102" s="317">
        <f>+'Anexo II'!A100</f>
        <v>0</v>
      </c>
      <c r="B102" s="321"/>
      <c r="C102" s="157"/>
      <c r="D102" s="157"/>
      <c r="E102" s="157"/>
      <c r="F102" s="157"/>
      <c r="G102" s="157"/>
      <c r="H102" s="157"/>
      <c r="I102" s="157"/>
      <c r="J102" s="157"/>
      <c r="K102" s="157"/>
      <c r="L102" s="319"/>
      <c r="M102" s="323">
        <f>SUM('Anexo III'!$B102:$L102)</f>
        <v>0</v>
      </c>
    </row>
    <row r="103" spans="1:13">
      <c r="A103" s="317">
        <f>+'Anexo II'!A101</f>
        <v>0</v>
      </c>
      <c r="B103" s="321"/>
      <c r="C103" s="157"/>
      <c r="D103" s="157"/>
      <c r="E103" s="157"/>
      <c r="F103" s="157"/>
      <c r="G103" s="157"/>
      <c r="H103" s="157"/>
      <c r="I103" s="157"/>
      <c r="J103" s="157"/>
      <c r="K103" s="157"/>
      <c r="L103" s="319"/>
      <c r="M103" s="323">
        <f>SUM('Anexo III'!$B103:$L103)</f>
        <v>0</v>
      </c>
    </row>
    <row r="104" spans="1:13">
      <c r="A104" s="317">
        <f>+'Anexo II'!A102</f>
        <v>0</v>
      </c>
      <c r="B104" s="321"/>
      <c r="C104" s="157"/>
      <c r="D104" s="157"/>
      <c r="E104" s="157"/>
      <c r="F104" s="157"/>
      <c r="G104" s="157"/>
      <c r="H104" s="157"/>
      <c r="I104" s="157"/>
      <c r="J104" s="157"/>
      <c r="K104" s="157"/>
      <c r="L104" s="319"/>
      <c r="M104" s="323">
        <f>SUM('Anexo III'!$B104:$L104)</f>
        <v>0</v>
      </c>
    </row>
    <row r="105" spans="1:13">
      <c r="A105" s="317">
        <f>+'Anexo II'!A103</f>
        <v>0</v>
      </c>
      <c r="B105" s="321"/>
      <c r="C105" s="157"/>
      <c r="D105" s="157"/>
      <c r="E105" s="157"/>
      <c r="F105" s="157"/>
      <c r="G105" s="157"/>
      <c r="H105" s="157"/>
      <c r="I105" s="157"/>
      <c r="J105" s="157"/>
      <c r="K105" s="157"/>
      <c r="L105" s="319"/>
      <c r="M105" s="323">
        <f>SUM('Anexo III'!$B105:$L105)</f>
        <v>0</v>
      </c>
    </row>
    <row r="106" spans="1:13">
      <c r="A106" s="317">
        <f>+'Anexo II'!A104</f>
        <v>0</v>
      </c>
      <c r="B106" s="321"/>
      <c r="C106" s="157"/>
      <c r="D106" s="157"/>
      <c r="E106" s="157"/>
      <c r="F106" s="157"/>
      <c r="G106" s="157"/>
      <c r="H106" s="157"/>
      <c r="I106" s="157"/>
      <c r="J106" s="157"/>
      <c r="K106" s="157"/>
      <c r="L106" s="319"/>
      <c r="M106" s="323">
        <f>SUM('Anexo III'!$B106:$L106)</f>
        <v>0</v>
      </c>
    </row>
    <row r="107" spans="1:13">
      <c r="A107" s="317">
        <f>+'Anexo II'!A105</f>
        <v>0</v>
      </c>
      <c r="B107" s="321"/>
      <c r="C107" s="157"/>
      <c r="D107" s="157"/>
      <c r="E107" s="157"/>
      <c r="F107" s="157"/>
      <c r="G107" s="157"/>
      <c r="H107" s="157"/>
      <c r="I107" s="157"/>
      <c r="J107" s="157"/>
      <c r="K107" s="157"/>
      <c r="L107" s="319"/>
      <c r="M107" s="323">
        <f>SUM('Anexo III'!$B107:$L107)</f>
        <v>0</v>
      </c>
    </row>
    <row r="108" spans="1:13">
      <c r="A108" s="317">
        <f>+'Anexo II'!A106</f>
        <v>0</v>
      </c>
      <c r="B108" s="321"/>
      <c r="C108" s="157"/>
      <c r="D108" s="157"/>
      <c r="E108" s="157"/>
      <c r="F108" s="157"/>
      <c r="G108" s="157"/>
      <c r="H108" s="157"/>
      <c r="I108" s="157"/>
      <c r="J108" s="157"/>
      <c r="K108" s="157"/>
      <c r="L108" s="319"/>
      <c r="M108" s="323">
        <f>SUM('Anexo III'!$B108:$L108)</f>
        <v>0</v>
      </c>
    </row>
    <row r="109" spans="1:13">
      <c r="A109" s="317">
        <f>+'Anexo II'!A107</f>
        <v>0</v>
      </c>
      <c r="B109" s="321"/>
      <c r="C109" s="157"/>
      <c r="D109" s="157"/>
      <c r="E109" s="157"/>
      <c r="F109" s="157"/>
      <c r="G109" s="157"/>
      <c r="H109" s="157"/>
      <c r="I109" s="157"/>
      <c r="J109" s="157"/>
      <c r="K109" s="157"/>
      <c r="L109" s="319"/>
      <c r="M109" s="323">
        <f>SUM('Anexo III'!$B109:$L109)</f>
        <v>0</v>
      </c>
    </row>
    <row r="110" spans="1:13">
      <c r="A110" s="317">
        <f>+'Anexo II'!A108</f>
        <v>0</v>
      </c>
      <c r="B110" s="321"/>
      <c r="C110" s="157"/>
      <c r="D110" s="157"/>
      <c r="E110" s="157"/>
      <c r="F110" s="157"/>
      <c r="G110" s="157"/>
      <c r="H110" s="157"/>
      <c r="I110" s="157"/>
      <c r="J110" s="157"/>
      <c r="K110" s="157"/>
      <c r="L110" s="319"/>
      <c r="M110" s="323">
        <f>SUM('Anexo III'!$B110:$L110)</f>
        <v>0</v>
      </c>
    </row>
    <row r="111" spans="1:13">
      <c r="A111" s="317">
        <f>+'Anexo II'!A109</f>
        <v>0</v>
      </c>
      <c r="B111" s="321"/>
      <c r="C111" s="157"/>
      <c r="D111" s="157"/>
      <c r="E111" s="157"/>
      <c r="F111" s="157"/>
      <c r="G111" s="157"/>
      <c r="H111" s="157"/>
      <c r="I111" s="157"/>
      <c r="J111" s="157"/>
      <c r="K111" s="157"/>
      <c r="L111" s="319"/>
      <c r="M111" s="323">
        <f>SUM('Anexo III'!$B111:$L111)</f>
        <v>0</v>
      </c>
    </row>
    <row r="112" spans="1:13">
      <c r="A112" s="317">
        <f>+'Anexo II'!A110</f>
        <v>0</v>
      </c>
      <c r="B112" s="321"/>
      <c r="C112" s="157"/>
      <c r="D112" s="157"/>
      <c r="E112" s="157"/>
      <c r="F112" s="157"/>
      <c r="G112" s="157"/>
      <c r="H112" s="157"/>
      <c r="I112" s="157"/>
      <c r="J112" s="157"/>
      <c r="K112" s="157"/>
      <c r="L112" s="319"/>
      <c r="M112" s="323">
        <f>SUM('Anexo III'!$B112:$L112)</f>
        <v>0</v>
      </c>
    </row>
    <row r="113" spans="1:13">
      <c r="A113" s="317">
        <f>+'Anexo II'!A111</f>
        <v>0</v>
      </c>
      <c r="B113" s="321"/>
      <c r="C113" s="157"/>
      <c r="D113" s="157"/>
      <c r="E113" s="157"/>
      <c r="F113" s="157"/>
      <c r="G113" s="157"/>
      <c r="H113" s="157"/>
      <c r="I113" s="157"/>
      <c r="J113" s="157"/>
      <c r="K113" s="157"/>
      <c r="L113" s="319"/>
      <c r="M113" s="323">
        <f>SUM('Anexo III'!$B113:$L113)</f>
        <v>0</v>
      </c>
    </row>
    <row r="114" spans="1:13">
      <c r="A114" s="317">
        <f>+'Anexo II'!A112</f>
        <v>0</v>
      </c>
      <c r="B114" s="321"/>
      <c r="C114" s="157"/>
      <c r="D114" s="157"/>
      <c r="E114" s="157"/>
      <c r="F114" s="157"/>
      <c r="G114" s="157"/>
      <c r="H114" s="157"/>
      <c r="I114" s="157"/>
      <c r="J114" s="157"/>
      <c r="K114" s="157"/>
      <c r="L114" s="319"/>
      <c r="M114" s="323">
        <f>SUM('Anexo III'!$B114:$L114)</f>
        <v>0</v>
      </c>
    </row>
    <row r="115" spans="1:13">
      <c r="A115" s="317">
        <f>+'Anexo II'!A113</f>
        <v>0</v>
      </c>
      <c r="B115" s="321"/>
      <c r="C115" s="157"/>
      <c r="D115" s="157"/>
      <c r="E115" s="157"/>
      <c r="F115" s="157"/>
      <c r="G115" s="157"/>
      <c r="H115" s="157"/>
      <c r="I115" s="157"/>
      <c r="J115" s="157"/>
      <c r="K115" s="157"/>
      <c r="L115" s="319"/>
      <c r="M115" s="323">
        <f>SUM('Anexo III'!$B115:$L115)</f>
        <v>0</v>
      </c>
    </row>
    <row r="116" spans="1:13">
      <c r="A116" s="317">
        <f>+'Anexo II'!A114</f>
        <v>0</v>
      </c>
      <c r="B116" s="321"/>
      <c r="C116" s="157"/>
      <c r="D116" s="157"/>
      <c r="E116" s="157"/>
      <c r="F116" s="157"/>
      <c r="G116" s="157"/>
      <c r="H116" s="157"/>
      <c r="I116" s="157"/>
      <c r="J116" s="157"/>
      <c r="K116" s="157"/>
      <c r="L116" s="319"/>
      <c r="M116" s="323">
        <f>SUM('Anexo III'!$B116:$L116)</f>
        <v>0</v>
      </c>
    </row>
    <row r="117" spans="1:13">
      <c r="A117" s="317">
        <f>+'Anexo II'!A115</f>
        <v>0</v>
      </c>
      <c r="B117" s="321"/>
      <c r="C117" s="157"/>
      <c r="D117" s="157"/>
      <c r="E117" s="157"/>
      <c r="F117" s="157"/>
      <c r="G117" s="157"/>
      <c r="H117" s="157"/>
      <c r="I117" s="157"/>
      <c r="J117" s="157"/>
      <c r="K117" s="157"/>
      <c r="L117" s="319"/>
      <c r="M117" s="323">
        <f>SUM('Anexo III'!$B117:$L117)</f>
        <v>0</v>
      </c>
    </row>
    <row r="118" spans="1:13">
      <c r="A118" s="317">
        <f>+'Anexo II'!A116</f>
        <v>0</v>
      </c>
      <c r="B118" s="321"/>
      <c r="C118" s="157"/>
      <c r="D118" s="157"/>
      <c r="E118" s="157"/>
      <c r="F118" s="157"/>
      <c r="G118" s="157"/>
      <c r="H118" s="157"/>
      <c r="I118" s="157"/>
      <c r="J118" s="157"/>
      <c r="K118" s="157"/>
      <c r="L118" s="319"/>
      <c r="M118" s="323">
        <f>SUM('Anexo III'!$B118:$L118)</f>
        <v>0</v>
      </c>
    </row>
    <row r="119" spans="1:13">
      <c r="A119" s="317">
        <f>+'Anexo II'!A117</f>
        <v>0</v>
      </c>
      <c r="B119" s="321"/>
      <c r="C119" s="157"/>
      <c r="D119" s="157"/>
      <c r="E119" s="157"/>
      <c r="F119" s="157"/>
      <c r="G119" s="157"/>
      <c r="H119" s="157"/>
      <c r="I119" s="157"/>
      <c r="J119" s="157"/>
      <c r="K119" s="157"/>
      <c r="L119" s="319"/>
      <c r="M119" s="323">
        <f>SUM('Anexo III'!$B119:$L119)</f>
        <v>0</v>
      </c>
    </row>
    <row r="120" spans="1:13">
      <c r="A120" s="317">
        <f>+'Anexo II'!A118</f>
        <v>0</v>
      </c>
      <c r="B120" s="321"/>
      <c r="C120" s="157"/>
      <c r="D120" s="157"/>
      <c r="E120" s="157"/>
      <c r="F120" s="157"/>
      <c r="G120" s="157"/>
      <c r="H120" s="157"/>
      <c r="I120" s="157"/>
      <c r="J120" s="157"/>
      <c r="K120" s="157"/>
      <c r="L120" s="319"/>
      <c r="M120" s="323">
        <f>SUM('Anexo III'!$B120:$L120)</f>
        <v>0</v>
      </c>
    </row>
    <row r="121" spans="1:13">
      <c r="A121" s="317">
        <f>+'Anexo II'!A119</f>
        <v>0</v>
      </c>
      <c r="B121" s="321"/>
      <c r="C121" s="157"/>
      <c r="D121" s="157"/>
      <c r="E121" s="157"/>
      <c r="F121" s="157"/>
      <c r="G121" s="157"/>
      <c r="H121" s="157"/>
      <c r="I121" s="157"/>
      <c r="J121" s="157"/>
      <c r="K121" s="157"/>
      <c r="L121" s="319"/>
      <c r="M121" s="323">
        <f>SUM('Anexo III'!$B121:$L121)</f>
        <v>0</v>
      </c>
    </row>
    <row r="122" spans="1:13">
      <c r="A122" s="317">
        <f>+'Anexo II'!A120</f>
        <v>0</v>
      </c>
      <c r="B122" s="321"/>
      <c r="C122" s="157"/>
      <c r="D122" s="157"/>
      <c r="E122" s="157"/>
      <c r="F122" s="157"/>
      <c r="G122" s="157"/>
      <c r="H122" s="157"/>
      <c r="I122" s="157"/>
      <c r="J122" s="157"/>
      <c r="K122" s="157"/>
      <c r="L122" s="319"/>
      <c r="M122" s="323">
        <f>SUM('Anexo III'!$B122:$L122)</f>
        <v>0</v>
      </c>
    </row>
    <row r="123" spans="1:13">
      <c r="A123" s="317">
        <f>+'Anexo II'!A121</f>
        <v>0</v>
      </c>
      <c r="B123" s="321"/>
      <c r="C123" s="157"/>
      <c r="D123" s="157"/>
      <c r="E123" s="157"/>
      <c r="F123" s="157"/>
      <c r="G123" s="157"/>
      <c r="H123" s="157"/>
      <c r="I123" s="157"/>
      <c r="J123" s="157"/>
      <c r="K123" s="157"/>
      <c r="L123" s="319"/>
      <c r="M123" s="323">
        <f>SUM('Anexo III'!$B123:$L123)</f>
        <v>0</v>
      </c>
    </row>
    <row r="124" spans="1:13" s="155" customFormat="1">
      <c r="A124" s="317">
        <f>+'Anexo II'!A122</f>
        <v>0</v>
      </c>
      <c r="B124" s="321"/>
      <c r="C124" s="157"/>
      <c r="D124" s="157"/>
      <c r="E124" s="157"/>
      <c r="F124" s="157"/>
      <c r="G124" s="157"/>
      <c r="H124" s="157"/>
      <c r="I124" s="157"/>
      <c r="J124" s="157"/>
      <c r="K124" s="157"/>
      <c r="L124" s="319"/>
      <c r="M124" s="323">
        <f>SUM('Anexo III'!$B124:$L124)</f>
        <v>0</v>
      </c>
    </row>
    <row r="125" spans="1:13" s="30" customFormat="1">
      <c r="A125" s="317">
        <f>+'Anexo II'!A123</f>
        <v>0</v>
      </c>
      <c r="B125" s="321"/>
      <c r="C125" s="157"/>
      <c r="D125" s="157"/>
      <c r="E125" s="157"/>
      <c r="F125" s="157"/>
      <c r="G125" s="157"/>
      <c r="H125" s="157"/>
      <c r="I125" s="157"/>
      <c r="J125" s="157"/>
      <c r="K125" s="157"/>
      <c r="L125" s="319"/>
      <c r="M125" s="323">
        <f>SUM('Anexo III'!$B125:$L125)</f>
        <v>0</v>
      </c>
    </row>
    <row r="126" spans="1:13">
      <c r="A126" s="317">
        <f>+'Anexo II'!A124</f>
        <v>0</v>
      </c>
      <c r="B126" s="321"/>
      <c r="C126" s="157"/>
      <c r="D126" s="157"/>
      <c r="E126" s="157"/>
      <c r="F126" s="157"/>
      <c r="G126" s="157"/>
      <c r="H126" s="157"/>
      <c r="I126" s="157"/>
      <c r="J126" s="157"/>
      <c r="K126" s="157"/>
      <c r="L126" s="319"/>
      <c r="M126" s="323">
        <f>SUM('Anexo III'!$B126:$L126)</f>
        <v>0</v>
      </c>
    </row>
    <row r="127" spans="1:13">
      <c r="A127" s="317">
        <f>+'Anexo II'!A125</f>
        <v>0</v>
      </c>
      <c r="B127" s="321"/>
      <c r="C127" s="157"/>
      <c r="D127" s="157"/>
      <c r="E127" s="157"/>
      <c r="F127" s="157"/>
      <c r="G127" s="157"/>
      <c r="H127" s="157"/>
      <c r="I127" s="157"/>
      <c r="J127" s="157"/>
      <c r="K127" s="157"/>
      <c r="L127" s="319"/>
      <c r="M127" s="323">
        <f>SUM('Anexo III'!$B127:$L127)</f>
        <v>0</v>
      </c>
    </row>
    <row r="128" spans="1:13">
      <c r="A128" s="317">
        <f>+'Anexo II'!A126</f>
        <v>0</v>
      </c>
      <c r="B128" s="321"/>
      <c r="C128" s="157"/>
      <c r="D128" s="157"/>
      <c r="E128" s="157"/>
      <c r="F128" s="157"/>
      <c r="G128" s="157"/>
      <c r="H128" s="157"/>
      <c r="I128" s="157"/>
      <c r="J128" s="157"/>
      <c r="K128" s="157"/>
      <c r="L128" s="319"/>
      <c r="M128" s="323">
        <f>SUM('Anexo III'!$B128:$L128)</f>
        <v>0</v>
      </c>
    </row>
    <row r="129" spans="1:13">
      <c r="A129" s="317">
        <f>+'Anexo II'!A127</f>
        <v>0</v>
      </c>
      <c r="B129" s="321"/>
      <c r="C129" s="157"/>
      <c r="D129" s="157"/>
      <c r="E129" s="157"/>
      <c r="F129" s="157"/>
      <c r="G129" s="157"/>
      <c r="H129" s="157"/>
      <c r="I129" s="157"/>
      <c r="J129" s="157"/>
      <c r="K129" s="157"/>
      <c r="L129" s="319"/>
      <c r="M129" s="323">
        <f>SUM('Anexo III'!$B129:$L129)</f>
        <v>0</v>
      </c>
    </row>
    <row r="130" spans="1:13">
      <c r="A130" s="317">
        <f>+'Anexo II'!A128</f>
        <v>0</v>
      </c>
      <c r="B130" s="321"/>
      <c r="C130" s="157"/>
      <c r="D130" s="157"/>
      <c r="E130" s="157"/>
      <c r="F130" s="157"/>
      <c r="G130" s="157"/>
      <c r="H130" s="157"/>
      <c r="I130" s="157"/>
      <c r="J130" s="157"/>
      <c r="K130" s="157"/>
      <c r="L130" s="319"/>
      <c r="M130" s="323">
        <f>SUM('Anexo III'!$B130:$L130)</f>
        <v>0</v>
      </c>
    </row>
    <row r="131" spans="1:13">
      <c r="A131" s="317">
        <f>+'Anexo II'!A129</f>
        <v>0</v>
      </c>
      <c r="B131" s="321"/>
      <c r="C131" s="157"/>
      <c r="D131" s="157"/>
      <c r="E131" s="157"/>
      <c r="F131" s="157"/>
      <c r="G131" s="157"/>
      <c r="H131" s="157"/>
      <c r="I131" s="157"/>
      <c r="J131" s="157"/>
      <c r="K131" s="157"/>
      <c r="L131" s="319"/>
      <c r="M131" s="323">
        <f>SUM('Anexo III'!$B131:$L131)</f>
        <v>0</v>
      </c>
    </row>
    <row r="132" spans="1:13">
      <c r="A132" s="317">
        <f>+'Anexo II'!A130</f>
        <v>0</v>
      </c>
      <c r="B132" s="321"/>
      <c r="C132" s="157"/>
      <c r="D132" s="157"/>
      <c r="E132" s="157"/>
      <c r="F132" s="157"/>
      <c r="G132" s="157"/>
      <c r="H132" s="157"/>
      <c r="I132" s="157"/>
      <c r="J132" s="157"/>
      <c r="K132" s="157"/>
      <c r="L132" s="319"/>
      <c r="M132" s="323">
        <f>SUM('Anexo III'!$B132:$L132)</f>
        <v>0</v>
      </c>
    </row>
    <row r="133" spans="1:13">
      <c r="A133" s="317">
        <f>+'Anexo II'!A131</f>
        <v>0</v>
      </c>
      <c r="B133" s="321"/>
      <c r="C133" s="157"/>
      <c r="D133" s="157"/>
      <c r="E133" s="157"/>
      <c r="F133" s="157"/>
      <c r="G133" s="157"/>
      <c r="H133" s="157"/>
      <c r="I133" s="157"/>
      <c r="J133" s="157"/>
      <c r="K133" s="157"/>
      <c r="L133" s="319"/>
      <c r="M133" s="323">
        <f>SUM('Anexo III'!$B133:$L133)</f>
        <v>0</v>
      </c>
    </row>
    <row r="134" spans="1:13">
      <c r="A134" s="317">
        <f>+'Anexo II'!A132</f>
        <v>0</v>
      </c>
      <c r="B134" s="321"/>
      <c r="C134" s="157"/>
      <c r="D134" s="157"/>
      <c r="E134" s="157"/>
      <c r="F134" s="157"/>
      <c r="G134" s="157"/>
      <c r="H134" s="157"/>
      <c r="I134" s="157"/>
      <c r="J134" s="157"/>
      <c r="K134" s="157"/>
      <c r="L134" s="319"/>
      <c r="M134" s="323">
        <f>SUM('Anexo III'!$B134:$L134)</f>
        <v>0</v>
      </c>
    </row>
    <row r="135" spans="1:13">
      <c r="A135" s="317">
        <f>+'Anexo II'!A133</f>
        <v>0</v>
      </c>
      <c r="B135" s="321"/>
      <c r="C135" s="157"/>
      <c r="D135" s="157"/>
      <c r="E135" s="157"/>
      <c r="F135" s="157"/>
      <c r="G135" s="157"/>
      <c r="H135" s="157"/>
      <c r="I135" s="157"/>
      <c r="J135" s="157"/>
      <c r="K135" s="157"/>
      <c r="L135" s="319"/>
      <c r="M135" s="323">
        <f>SUM('Anexo III'!$B135:$L135)</f>
        <v>0</v>
      </c>
    </row>
    <row r="136" spans="1:13">
      <c r="A136" s="317">
        <f>+'Anexo II'!A134</f>
        <v>0</v>
      </c>
      <c r="B136" s="321"/>
      <c r="C136" s="157"/>
      <c r="D136" s="157"/>
      <c r="E136" s="157"/>
      <c r="F136" s="157"/>
      <c r="G136" s="157"/>
      <c r="H136" s="157"/>
      <c r="I136" s="157"/>
      <c r="J136" s="157"/>
      <c r="K136" s="157"/>
      <c r="L136" s="319"/>
      <c r="M136" s="323">
        <f>SUM('Anexo III'!$B136:$L136)</f>
        <v>0</v>
      </c>
    </row>
    <row r="137" spans="1:13">
      <c r="A137" s="317">
        <f>+'Anexo II'!A135</f>
        <v>0</v>
      </c>
      <c r="B137" s="321"/>
      <c r="C137" s="157"/>
      <c r="D137" s="157"/>
      <c r="E137" s="157"/>
      <c r="F137" s="157"/>
      <c r="G137" s="157"/>
      <c r="H137" s="157"/>
      <c r="I137" s="157"/>
      <c r="J137" s="157"/>
      <c r="K137" s="157"/>
      <c r="L137" s="319"/>
      <c r="M137" s="323">
        <f>SUM('Anexo III'!$B137:$L137)</f>
        <v>0</v>
      </c>
    </row>
    <row r="138" spans="1:13">
      <c r="A138" s="317">
        <f>+'Anexo II'!A136</f>
        <v>0</v>
      </c>
      <c r="B138" s="321"/>
      <c r="C138" s="157"/>
      <c r="D138" s="157"/>
      <c r="E138" s="157"/>
      <c r="F138" s="157"/>
      <c r="G138" s="157"/>
      <c r="H138" s="157"/>
      <c r="I138" s="157"/>
      <c r="J138" s="157"/>
      <c r="K138" s="157"/>
      <c r="L138" s="319"/>
      <c r="M138" s="323">
        <f>SUM('Anexo III'!$B138:$L138)</f>
        <v>0</v>
      </c>
    </row>
    <row r="139" spans="1:13">
      <c r="A139" s="317">
        <f>+'Anexo II'!A137</f>
        <v>0</v>
      </c>
      <c r="B139" s="321"/>
      <c r="C139" s="157"/>
      <c r="D139" s="157"/>
      <c r="E139" s="157"/>
      <c r="F139" s="157"/>
      <c r="G139" s="157"/>
      <c r="H139" s="157"/>
      <c r="I139" s="157"/>
      <c r="J139" s="157"/>
      <c r="K139" s="157"/>
      <c r="L139" s="319"/>
      <c r="M139" s="323">
        <f>SUM('Anexo III'!$B139:$L139)</f>
        <v>0</v>
      </c>
    </row>
    <row r="140" spans="1:13">
      <c r="A140" s="317">
        <f>+'Anexo II'!A138</f>
        <v>0</v>
      </c>
      <c r="B140" s="321"/>
      <c r="C140" s="157"/>
      <c r="D140" s="157"/>
      <c r="E140" s="157"/>
      <c r="F140" s="157"/>
      <c r="G140" s="157"/>
      <c r="H140" s="157"/>
      <c r="I140" s="157"/>
      <c r="J140" s="157"/>
      <c r="K140" s="157"/>
      <c r="L140" s="319"/>
      <c r="M140" s="323">
        <f>SUM('Anexo III'!$B140:$L140)</f>
        <v>0</v>
      </c>
    </row>
    <row r="141" spans="1:13">
      <c r="A141" s="317">
        <f>+'Anexo II'!A139</f>
        <v>0</v>
      </c>
      <c r="B141" s="321"/>
      <c r="C141" s="157"/>
      <c r="D141" s="157"/>
      <c r="E141" s="157"/>
      <c r="F141" s="157"/>
      <c r="G141" s="157"/>
      <c r="H141" s="157"/>
      <c r="I141" s="157"/>
      <c r="J141" s="157"/>
      <c r="K141" s="157"/>
      <c r="L141" s="319"/>
      <c r="M141" s="323">
        <f>SUM('Anexo III'!$B141:$L141)</f>
        <v>0</v>
      </c>
    </row>
    <row r="142" spans="1:13">
      <c r="A142" s="317">
        <f>+'Anexo II'!A140</f>
        <v>0</v>
      </c>
      <c r="B142" s="321"/>
      <c r="C142" s="157"/>
      <c r="D142" s="157"/>
      <c r="E142" s="157"/>
      <c r="F142" s="157"/>
      <c r="G142" s="157"/>
      <c r="H142" s="157"/>
      <c r="I142" s="157"/>
      <c r="J142" s="157"/>
      <c r="K142" s="157"/>
      <c r="L142" s="319"/>
      <c r="M142" s="323">
        <f>SUM('Anexo III'!$B142:$L142)</f>
        <v>0</v>
      </c>
    </row>
    <row r="143" spans="1:13">
      <c r="A143" s="317">
        <f>+'Anexo II'!A141</f>
        <v>0</v>
      </c>
      <c r="B143" s="321"/>
      <c r="C143" s="157"/>
      <c r="D143" s="157"/>
      <c r="E143" s="157"/>
      <c r="F143" s="157"/>
      <c r="G143" s="157"/>
      <c r="H143" s="157"/>
      <c r="I143" s="157"/>
      <c r="J143" s="157"/>
      <c r="K143" s="157"/>
      <c r="L143" s="319"/>
      <c r="M143" s="323">
        <f>SUM('Anexo III'!$B143:$L143)</f>
        <v>0</v>
      </c>
    </row>
    <row r="144" spans="1:13">
      <c r="A144" s="317">
        <f>+'Anexo II'!A142</f>
        <v>0</v>
      </c>
      <c r="B144" s="321"/>
      <c r="C144" s="157"/>
      <c r="D144" s="157"/>
      <c r="E144" s="157"/>
      <c r="F144" s="157"/>
      <c r="G144" s="157"/>
      <c r="H144" s="157"/>
      <c r="I144" s="157"/>
      <c r="J144" s="157"/>
      <c r="K144" s="157"/>
      <c r="L144" s="319"/>
      <c r="M144" s="323">
        <f>SUM('Anexo III'!$B144:$L144)</f>
        <v>0</v>
      </c>
    </row>
    <row r="145" spans="1:13">
      <c r="A145" s="317">
        <f>+'Anexo II'!A143</f>
        <v>0</v>
      </c>
      <c r="B145" s="321"/>
      <c r="C145" s="157"/>
      <c r="D145" s="157"/>
      <c r="E145" s="157"/>
      <c r="F145" s="157"/>
      <c r="G145" s="157"/>
      <c r="H145" s="157"/>
      <c r="I145" s="157"/>
      <c r="J145" s="157"/>
      <c r="K145" s="157"/>
      <c r="L145" s="319"/>
      <c r="M145" s="323">
        <f>SUM('Anexo III'!$B145:$L145)</f>
        <v>0</v>
      </c>
    </row>
    <row r="146" spans="1:13">
      <c r="A146" s="317">
        <f>+'Anexo II'!A144</f>
        <v>0</v>
      </c>
      <c r="B146" s="321"/>
      <c r="C146" s="157"/>
      <c r="D146" s="157"/>
      <c r="E146" s="157"/>
      <c r="F146" s="157"/>
      <c r="G146" s="157"/>
      <c r="H146" s="157"/>
      <c r="I146" s="157"/>
      <c r="J146" s="157"/>
      <c r="K146" s="157"/>
      <c r="L146" s="319"/>
      <c r="M146" s="323">
        <f>SUM('Anexo III'!$B146:$L146)</f>
        <v>0</v>
      </c>
    </row>
    <row r="147" spans="1:13">
      <c r="A147" s="317">
        <f>+'Anexo II'!A145</f>
        <v>0</v>
      </c>
      <c r="B147" s="321"/>
      <c r="C147" s="157"/>
      <c r="D147" s="157"/>
      <c r="E147" s="157"/>
      <c r="F147" s="157"/>
      <c r="G147" s="157"/>
      <c r="H147" s="157"/>
      <c r="I147" s="157"/>
      <c r="J147" s="157"/>
      <c r="K147" s="157"/>
      <c r="L147" s="319"/>
      <c r="M147" s="323">
        <f>SUM('Anexo III'!$B147:$L147)</f>
        <v>0</v>
      </c>
    </row>
    <row r="148" spans="1:13">
      <c r="A148" s="317">
        <f>+'Anexo II'!A146</f>
        <v>0</v>
      </c>
      <c r="B148" s="321"/>
      <c r="C148" s="157"/>
      <c r="D148" s="157"/>
      <c r="E148" s="157"/>
      <c r="F148" s="157"/>
      <c r="G148" s="157"/>
      <c r="H148" s="157"/>
      <c r="I148" s="157"/>
      <c r="J148" s="157"/>
      <c r="K148" s="157"/>
      <c r="L148" s="319"/>
      <c r="M148" s="323">
        <f>SUM('Anexo III'!$B148:$L148)</f>
        <v>0</v>
      </c>
    </row>
    <row r="149" spans="1:13">
      <c r="A149" s="317">
        <f>+'Anexo II'!A147</f>
        <v>0</v>
      </c>
      <c r="B149" s="321"/>
      <c r="C149" s="157"/>
      <c r="D149" s="157"/>
      <c r="E149" s="157"/>
      <c r="F149" s="157"/>
      <c r="G149" s="157"/>
      <c r="H149" s="157"/>
      <c r="I149" s="157"/>
      <c r="J149" s="157"/>
      <c r="K149" s="157"/>
      <c r="L149" s="319"/>
      <c r="M149" s="323">
        <f>SUM('Anexo III'!$B149:$L149)</f>
        <v>0</v>
      </c>
    </row>
    <row r="150" spans="1:13">
      <c r="A150" s="317">
        <f>+'Anexo II'!A148</f>
        <v>0</v>
      </c>
      <c r="B150" s="321"/>
      <c r="C150" s="157"/>
      <c r="D150" s="157"/>
      <c r="E150" s="157"/>
      <c r="F150" s="157"/>
      <c r="G150" s="157"/>
      <c r="H150" s="157"/>
      <c r="I150" s="157"/>
      <c r="J150" s="157"/>
      <c r="K150" s="157"/>
      <c r="L150" s="319"/>
      <c r="M150" s="323">
        <f>SUM('Anexo III'!$B150:$L150)</f>
        <v>0</v>
      </c>
    </row>
    <row r="151" spans="1:13">
      <c r="A151" s="317">
        <f>+'Anexo II'!A149</f>
        <v>0</v>
      </c>
      <c r="B151" s="321"/>
      <c r="C151" s="157"/>
      <c r="D151" s="157"/>
      <c r="E151" s="157"/>
      <c r="F151" s="157"/>
      <c r="G151" s="157"/>
      <c r="H151" s="157"/>
      <c r="I151" s="157"/>
      <c r="J151" s="157"/>
      <c r="K151" s="157"/>
      <c r="L151" s="319"/>
      <c r="M151" s="323">
        <f>SUM('Anexo III'!$B151:$L151)</f>
        <v>0</v>
      </c>
    </row>
    <row r="152" spans="1:13">
      <c r="A152" s="317">
        <f>+'Anexo II'!A150</f>
        <v>0</v>
      </c>
      <c r="B152" s="321"/>
      <c r="C152" s="157"/>
      <c r="D152" s="157"/>
      <c r="E152" s="157"/>
      <c r="F152" s="157"/>
      <c r="G152" s="157"/>
      <c r="H152" s="157"/>
      <c r="I152" s="157"/>
      <c r="J152" s="157"/>
      <c r="K152" s="157"/>
      <c r="L152" s="319"/>
      <c r="M152" s="323">
        <f>SUM('Anexo III'!$B152:$L152)</f>
        <v>0</v>
      </c>
    </row>
    <row r="153" spans="1:13">
      <c r="A153" s="317">
        <f>+'Anexo II'!A151</f>
        <v>0</v>
      </c>
      <c r="B153" s="321"/>
      <c r="C153" s="157"/>
      <c r="D153" s="157"/>
      <c r="E153" s="157"/>
      <c r="F153" s="157"/>
      <c r="G153" s="157"/>
      <c r="H153" s="157"/>
      <c r="I153" s="157"/>
      <c r="J153" s="157"/>
      <c r="K153" s="157"/>
      <c r="L153" s="319"/>
      <c r="M153" s="323">
        <f>SUM('Anexo III'!$B153:$L153)</f>
        <v>0</v>
      </c>
    </row>
    <row r="154" spans="1:13">
      <c r="A154" s="317">
        <f>+'Anexo II'!A152</f>
        <v>0</v>
      </c>
      <c r="B154" s="321"/>
      <c r="C154" s="157"/>
      <c r="D154" s="157"/>
      <c r="E154" s="157"/>
      <c r="F154" s="157"/>
      <c r="G154" s="157"/>
      <c r="H154" s="157"/>
      <c r="I154" s="157"/>
      <c r="J154" s="157"/>
      <c r="K154" s="157"/>
      <c r="L154" s="319"/>
      <c r="M154" s="323">
        <f>SUM('Anexo III'!$B154:$L154)</f>
        <v>0</v>
      </c>
    </row>
    <row r="155" spans="1:13">
      <c r="A155" s="317">
        <f>+'Anexo II'!A153</f>
        <v>0</v>
      </c>
      <c r="B155" s="321"/>
      <c r="C155" s="157"/>
      <c r="D155" s="157"/>
      <c r="E155" s="157"/>
      <c r="F155" s="157"/>
      <c r="G155" s="157"/>
      <c r="H155" s="157"/>
      <c r="I155" s="157"/>
      <c r="J155" s="157"/>
      <c r="K155" s="157"/>
      <c r="L155" s="319"/>
      <c r="M155" s="323">
        <f>SUM('Anexo III'!$B155:$L155)</f>
        <v>0</v>
      </c>
    </row>
    <row r="156" spans="1:13">
      <c r="A156" s="317">
        <f>+'Anexo II'!A154</f>
        <v>0</v>
      </c>
      <c r="B156" s="321"/>
      <c r="C156" s="157"/>
      <c r="D156" s="157"/>
      <c r="E156" s="157"/>
      <c r="F156" s="157"/>
      <c r="G156" s="157"/>
      <c r="H156" s="157"/>
      <c r="I156" s="157"/>
      <c r="J156" s="157"/>
      <c r="K156" s="157"/>
      <c r="L156" s="319"/>
      <c r="M156" s="323">
        <f>SUM('Anexo III'!$B156:$L156)</f>
        <v>0</v>
      </c>
    </row>
    <row r="157" spans="1:13">
      <c r="A157" s="317">
        <f>+'Anexo II'!A155</f>
        <v>0</v>
      </c>
      <c r="B157" s="321"/>
      <c r="C157" s="157"/>
      <c r="D157" s="157"/>
      <c r="E157" s="157"/>
      <c r="F157" s="157"/>
      <c r="G157" s="157"/>
      <c r="H157" s="157"/>
      <c r="I157" s="157"/>
      <c r="J157" s="157"/>
      <c r="K157" s="157"/>
      <c r="L157" s="319"/>
      <c r="M157" s="323">
        <f>SUM('Anexo III'!$B157:$L157)</f>
        <v>0</v>
      </c>
    </row>
    <row r="158" spans="1:13" s="343" customFormat="1" ht="15">
      <c r="A158" s="435"/>
      <c r="B158" s="440">
        <f>SUBTOTAL(109,'Anexo III'!B$8:B$157)</f>
        <v>0</v>
      </c>
      <c r="C158" s="440">
        <f>SUBTOTAL(109,'Anexo III'!C$8:C$157)</f>
        <v>0</v>
      </c>
      <c r="D158" s="440">
        <f>SUBTOTAL(109,'Anexo III'!D$8:D$157)</f>
        <v>0</v>
      </c>
      <c r="E158" s="440">
        <f>SUBTOTAL(109,'Anexo III'!E$8:E$157)</f>
        <v>0</v>
      </c>
      <c r="F158" s="440">
        <f>SUBTOTAL(109,'Anexo III'!F$8:F$157)</f>
        <v>0</v>
      </c>
      <c r="G158" s="440">
        <f>SUBTOTAL(109,'Anexo III'!G$8:G$157)</f>
        <v>0</v>
      </c>
      <c r="H158" s="440">
        <f>SUBTOTAL(109,'Anexo III'!H$8:H$157)</f>
        <v>0</v>
      </c>
      <c r="I158" s="440">
        <f>SUBTOTAL(109,'Anexo III'!I$8:I$157)</f>
        <v>0</v>
      </c>
      <c r="J158" s="440">
        <f>SUBTOTAL(109,'Anexo III'!J$8:J$157)</f>
        <v>0</v>
      </c>
      <c r="K158" s="440">
        <f>SUBTOTAL(109,'Anexo III'!K$8:K$157)</f>
        <v>0</v>
      </c>
      <c r="L158" s="440">
        <f>SUBTOTAL(109,'Anexo III'!L$8:L$157)</f>
        <v>0</v>
      </c>
      <c r="M158" s="440">
        <f>SUBTOTAL(109,'Anexo III'!M$8:M$157)</f>
        <v>0</v>
      </c>
    </row>
  </sheetData>
  <autoFilter ref="A7:M157"/>
  <mergeCells count="3">
    <mergeCell ref="B6:L6"/>
    <mergeCell ref="A3:M3"/>
    <mergeCell ref="A2:M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I158"/>
  <sheetViews>
    <sheetView view="pageBreakPreview" zoomScaleNormal="100" zoomScaleSheetLayoutView="100" workbookViewId="0">
      <selection activeCell="K12" sqref="K12"/>
    </sheetView>
  </sheetViews>
  <sheetFormatPr defaultRowHeight="15.75"/>
  <cols>
    <col min="2" max="2" width="8.85546875" style="127" customWidth="1"/>
    <col min="3" max="3" width="69.28515625" style="128" customWidth="1"/>
    <col min="4" max="5" width="10.5703125" style="47" customWidth="1"/>
    <col min="6" max="6" width="10.5703125" customWidth="1"/>
    <col min="7" max="7" width="10.5703125" style="129" customWidth="1"/>
  </cols>
  <sheetData>
    <row r="1" spans="2:9" ht="75" customHeight="1"/>
    <row r="2" spans="2:9" ht="51" customHeight="1">
      <c r="B2" s="709" t="s">
        <v>389</v>
      </c>
      <c r="C2" s="709"/>
      <c r="D2" s="709"/>
      <c r="E2" s="709"/>
      <c r="F2" s="709"/>
      <c r="G2" s="709"/>
      <c r="H2" s="31"/>
      <c r="I2" s="31"/>
    </row>
    <row r="3" spans="2:9">
      <c r="B3" s="32"/>
      <c r="C3" s="33"/>
      <c r="D3" s="34"/>
      <c r="E3" s="35"/>
      <c r="F3" s="36"/>
      <c r="G3" s="37"/>
      <c r="H3" s="31"/>
      <c r="I3" s="31"/>
    </row>
    <row r="4" spans="2:9">
      <c r="B4" s="38" t="s">
        <v>390</v>
      </c>
      <c r="C4" s="39" t="s">
        <v>391</v>
      </c>
      <c r="D4" s="40"/>
      <c r="E4" s="41"/>
      <c r="F4" s="42"/>
      <c r="G4" s="43"/>
      <c r="H4" s="31"/>
      <c r="I4" s="31"/>
    </row>
    <row r="5" spans="2:9">
      <c r="B5" s="32"/>
      <c r="C5" s="33"/>
      <c r="D5" s="34"/>
      <c r="E5" s="44"/>
      <c r="F5" s="45"/>
      <c r="G5" s="46"/>
      <c r="H5" s="31"/>
      <c r="I5" s="31"/>
    </row>
    <row r="6" spans="2:9" s="47" customFormat="1" ht="15">
      <c r="B6" s="710" t="s">
        <v>392</v>
      </c>
      <c r="C6" s="712" t="s">
        <v>393</v>
      </c>
      <c r="D6" s="714" t="s">
        <v>394</v>
      </c>
      <c r="E6" s="715"/>
      <c r="F6" s="714" t="s">
        <v>395</v>
      </c>
      <c r="G6" s="715"/>
      <c r="H6" s="31"/>
      <c r="I6" s="31"/>
    </row>
    <row r="7" spans="2:9" s="47" customFormat="1" ht="15">
      <c r="B7" s="711"/>
      <c r="C7" s="713"/>
      <c r="D7" s="48" t="s">
        <v>396</v>
      </c>
      <c r="E7" s="49" t="s">
        <v>397</v>
      </c>
      <c r="F7" s="48" t="s">
        <v>398</v>
      </c>
      <c r="G7" s="49" t="s">
        <v>399</v>
      </c>
      <c r="H7" s="31"/>
      <c r="I7" s="31"/>
    </row>
    <row r="8" spans="2:9" ht="30">
      <c r="B8" s="50" t="s">
        <v>400</v>
      </c>
      <c r="C8" s="51" t="s">
        <v>401</v>
      </c>
      <c r="D8" s="52"/>
      <c r="E8" s="53">
        <v>2.5</v>
      </c>
      <c r="F8" s="54"/>
      <c r="G8" s="716">
        <f>IF(D4="ü",E8,IF(F9="ü",D9,IF(F10="ü",D10,IF(F11="ü",D11,0))))</f>
        <v>0</v>
      </c>
      <c r="H8" s="31"/>
      <c r="I8" s="31"/>
    </row>
    <row r="9" spans="2:9" ht="15">
      <c r="B9" s="55" t="s">
        <v>402</v>
      </c>
      <c r="C9" s="56"/>
      <c r="D9" s="57">
        <v>2.5</v>
      </c>
      <c r="E9" s="58"/>
      <c r="F9" s="40"/>
      <c r="G9" s="717"/>
      <c r="H9" s="31"/>
      <c r="I9" s="59"/>
    </row>
    <row r="10" spans="2:9" ht="15">
      <c r="B10" s="60" t="s">
        <v>403</v>
      </c>
      <c r="C10" s="61" t="s">
        <v>404</v>
      </c>
      <c r="D10" s="57">
        <v>1.5</v>
      </c>
      <c r="E10" s="58"/>
      <c r="F10" s="40"/>
      <c r="G10" s="717"/>
      <c r="H10" s="31"/>
      <c r="I10" s="31"/>
    </row>
    <row r="11" spans="2:9" ht="15">
      <c r="B11" s="60" t="s">
        <v>405</v>
      </c>
      <c r="C11" s="61" t="s">
        <v>406</v>
      </c>
      <c r="D11" s="62">
        <v>1</v>
      </c>
      <c r="E11" s="63"/>
      <c r="F11" s="40"/>
      <c r="G11" s="718"/>
      <c r="H11" s="31"/>
      <c r="I11" s="31"/>
    </row>
    <row r="12" spans="2:9" ht="15">
      <c r="B12" s="50" t="s">
        <v>407</v>
      </c>
      <c r="C12" s="51" t="s">
        <v>408</v>
      </c>
      <c r="D12" s="52"/>
      <c r="E12" s="53">
        <v>2.5</v>
      </c>
      <c r="F12" s="54"/>
      <c r="G12" s="716">
        <f>IF(D4="ü",E12,IF(F13="ü",D13,IF(F14="ü",D14,0)))</f>
        <v>0</v>
      </c>
      <c r="H12" s="31"/>
      <c r="I12" s="31"/>
    </row>
    <row r="13" spans="2:9" ht="15">
      <c r="B13" s="64" t="s">
        <v>402</v>
      </c>
      <c r="C13" s="65" t="s">
        <v>409</v>
      </c>
      <c r="D13" s="57">
        <v>2.5</v>
      </c>
      <c r="E13" s="58"/>
      <c r="F13" s="40"/>
      <c r="G13" s="717"/>
      <c r="H13" s="31"/>
      <c r="I13" s="31"/>
    </row>
    <row r="14" spans="2:9" ht="15">
      <c r="B14" s="55" t="s">
        <v>403</v>
      </c>
      <c r="C14" s="56" t="s">
        <v>410</v>
      </c>
      <c r="D14" s="62">
        <v>1.5</v>
      </c>
      <c r="E14" s="63"/>
      <c r="F14" s="40"/>
      <c r="G14" s="718"/>
      <c r="H14" s="31"/>
      <c r="I14" s="31"/>
    </row>
    <row r="15" spans="2:9" ht="15">
      <c r="B15" s="50" t="s">
        <v>411</v>
      </c>
      <c r="C15" s="51" t="s">
        <v>412</v>
      </c>
      <c r="D15" s="52"/>
      <c r="E15" s="53">
        <v>2</v>
      </c>
      <c r="F15" s="54"/>
      <c r="G15" s="716">
        <f>SUM(IF(F16="ü",D16,0),IF(F17="ü",D17,0))</f>
        <v>0</v>
      </c>
      <c r="H15" s="66"/>
      <c r="I15" s="66"/>
    </row>
    <row r="16" spans="2:9" ht="25.5">
      <c r="B16" s="64" t="s">
        <v>402</v>
      </c>
      <c r="C16" s="65" t="s">
        <v>413</v>
      </c>
      <c r="D16" s="57">
        <v>1.5</v>
      </c>
      <c r="E16" s="58"/>
      <c r="F16" s="40"/>
      <c r="G16" s="717"/>
      <c r="H16" s="66"/>
      <c r="I16" s="66"/>
    </row>
    <row r="17" spans="2:9" ht="25.5">
      <c r="B17" s="67" t="s">
        <v>403</v>
      </c>
      <c r="C17" s="68" t="s">
        <v>414</v>
      </c>
      <c r="D17" s="62">
        <v>0.5</v>
      </c>
      <c r="E17" s="63"/>
      <c r="F17" s="40"/>
      <c r="G17" s="718"/>
      <c r="H17" s="66"/>
      <c r="I17" s="66"/>
    </row>
    <row r="18" spans="2:9" ht="15">
      <c r="B18" s="50" t="s">
        <v>415</v>
      </c>
      <c r="C18" s="51" t="s">
        <v>416</v>
      </c>
      <c r="D18" s="52"/>
      <c r="E18" s="53">
        <v>2</v>
      </c>
      <c r="F18" s="54"/>
      <c r="G18" s="716">
        <f>IF(F19="ü",D19,IF(F20="ü",D20,0))</f>
        <v>0</v>
      </c>
    </row>
    <row r="19" spans="2:9" ht="51">
      <c r="B19" s="55" t="s">
        <v>402</v>
      </c>
      <c r="C19" s="56" t="s">
        <v>417</v>
      </c>
      <c r="D19" s="57">
        <v>2</v>
      </c>
      <c r="E19" s="58"/>
      <c r="F19" s="40"/>
      <c r="G19" s="717"/>
    </row>
    <row r="20" spans="2:9" ht="51">
      <c r="B20" s="67" t="s">
        <v>403</v>
      </c>
      <c r="C20" s="68" t="s">
        <v>418</v>
      </c>
      <c r="D20" s="62">
        <v>1</v>
      </c>
      <c r="E20" s="63"/>
      <c r="F20" s="40"/>
      <c r="G20" s="718"/>
    </row>
    <row r="21" spans="2:9" ht="15">
      <c r="B21" s="50" t="s">
        <v>419</v>
      </c>
      <c r="C21" s="51" t="s">
        <v>420</v>
      </c>
      <c r="D21" s="52"/>
      <c r="E21" s="53">
        <v>1</v>
      </c>
      <c r="F21" s="54"/>
      <c r="G21" s="716">
        <f>SUM(IF(F22="ü",D22,0),IF(F23="ü",D23,0))</f>
        <v>0</v>
      </c>
    </row>
    <row r="22" spans="2:9" ht="38.25">
      <c r="B22" s="64" t="s">
        <v>402</v>
      </c>
      <c r="C22" s="65" t="s">
        <v>421</v>
      </c>
      <c r="D22" s="57">
        <v>0.5</v>
      </c>
      <c r="E22" s="58"/>
      <c r="F22" s="40"/>
      <c r="G22" s="717"/>
    </row>
    <row r="23" spans="2:9" ht="15">
      <c r="B23" s="67" t="s">
        <v>403</v>
      </c>
      <c r="C23" s="68" t="s">
        <v>422</v>
      </c>
      <c r="D23" s="62">
        <v>0.5</v>
      </c>
      <c r="E23" s="63"/>
      <c r="F23" s="40"/>
      <c r="G23" s="718"/>
    </row>
    <row r="24" spans="2:9" ht="15">
      <c r="B24" s="32"/>
      <c r="C24" s="69" t="s">
        <v>423</v>
      </c>
      <c r="D24" s="705">
        <v>10</v>
      </c>
      <c r="E24" s="706"/>
      <c r="F24" s="707">
        <f>SUM(G8:G23)</f>
        <v>0</v>
      </c>
      <c r="G24" s="708"/>
    </row>
    <row r="25" spans="2:9" ht="15">
      <c r="B25" s="32"/>
      <c r="C25" s="69"/>
      <c r="D25" s="70"/>
      <c r="E25" s="70"/>
      <c r="F25" s="71"/>
      <c r="G25" s="71"/>
    </row>
    <row r="26" spans="2:9">
      <c r="B26" s="32"/>
      <c r="C26" s="33"/>
      <c r="D26" s="34"/>
      <c r="E26" s="35"/>
      <c r="F26" s="36"/>
      <c r="G26" s="37"/>
    </row>
    <row r="27" spans="2:9" ht="15">
      <c r="B27" s="710" t="s">
        <v>424</v>
      </c>
      <c r="C27" s="712" t="s">
        <v>425</v>
      </c>
      <c r="D27" s="714" t="s">
        <v>394</v>
      </c>
      <c r="E27" s="715"/>
      <c r="F27" s="719" t="s">
        <v>395</v>
      </c>
      <c r="G27" s="720"/>
    </row>
    <row r="28" spans="2:9" ht="15">
      <c r="B28" s="711"/>
      <c r="C28" s="713"/>
      <c r="D28" s="48" t="s">
        <v>396</v>
      </c>
      <c r="E28" s="49" t="s">
        <v>397</v>
      </c>
      <c r="F28" s="48" t="s">
        <v>398</v>
      </c>
      <c r="G28" s="49" t="s">
        <v>399</v>
      </c>
    </row>
    <row r="29" spans="2:9" ht="15">
      <c r="B29" s="50" t="s">
        <v>426</v>
      </c>
      <c r="C29" s="51" t="s">
        <v>427</v>
      </c>
      <c r="D29" s="72"/>
      <c r="E29" s="73">
        <f>SUM(D30:D32)</f>
        <v>2</v>
      </c>
      <c r="F29" s="54"/>
      <c r="G29" s="716">
        <f>SUM(IF(F30="ü",D30,0),IF(F31="ü",D31,0),IF(F32="ü",D32,0))</f>
        <v>0</v>
      </c>
    </row>
    <row r="30" spans="2:9" ht="38.25">
      <c r="B30" s="55" t="s">
        <v>402</v>
      </c>
      <c r="C30" s="65" t="s">
        <v>428</v>
      </c>
      <c r="D30" s="74">
        <v>1</v>
      </c>
      <c r="E30" s="75"/>
      <c r="F30" s="40"/>
      <c r="G30" s="717"/>
    </row>
    <row r="31" spans="2:9" ht="25.5">
      <c r="B31" s="55" t="s">
        <v>403</v>
      </c>
      <c r="C31" s="56" t="s">
        <v>429</v>
      </c>
      <c r="D31" s="76">
        <v>0.5</v>
      </c>
      <c r="E31" s="75"/>
      <c r="F31" s="40"/>
      <c r="G31" s="717"/>
    </row>
    <row r="32" spans="2:9" ht="38.25">
      <c r="B32" s="60" t="s">
        <v>405</v>
      </c>
      <c r="C32" s="61" t="s">
        <v>430</v>
      </c>
      <c r="D32" s="77">
        <v>0.5</v>
      </c>
      <c r="E32" s="78"/>
      <c r="F32" s="40"/>
      <c r="G32" s="718"/>
    </row>
    <row r="33" spans="2:8" ht="15" customHeight="1">
      <c r="B33" s="50" t="s">
        <v>431</v>
      </c>
      <c r="C33" s="51" t="s">
        <v>432</v>
      </c>
      <c r="D33" s="72"/>
      <c r="E33" s="73">
        <v>2</v>
      </c>
      <c r="F33" s="54"/>
      <c r="G33" s="716">
        <f>IF(F34="ü",D34,IF(F35="ü",D35,0))</f>
        <v>0</v>
      </c>
    </row>
    <row r="34" spans="2:8" ht="15" customHeight="1">
      <c r="B34" s="55" t="s">
        <v>402</v>
      </c>
      <c r="C34" s="56" t="s">
        <v>433</v>
      </c>
      <c r="D34" s="76">
        <v>2</v>
      </c>
      <c r="E34" s="75"/>
      <c r="F34" s="40"/>
      <c r="G34" s="717"/>
    </row>
    <row r="35" spans="2:8" ht="15" customHeight="1">
      <c r="B35" s="60" t="s">
        <v>403</v>
      </c>
      <c r="C35" s="61" t="s">
        <v>434</v>
      </c>
      <c r="D35" s="77">
        <v>0.5</v>
      </c>
      <c r="E35" s="78"/>
      <c r="F35" s="40"/>
      <c r="G35" s="717"/>
      <c r="H35" s="66"/>
    </row>
    <row r="36" spans="2:8" ht="15">
      <c r="B36" s="50" t="s">
        <v>435</v>
      </c>
      <c r="C36" s="51" t="s">
        <v>436</v>
      </c>
      <c r="D36" s="72"/>
      <c r="E36" s="73">
        <v>2</v>
      </c>
      <c r="F36" s="54"/>
      <c r="G36" s="716">
        <f>SUM(IF(F37="ü",D37,0),IF(F38="ü",D38,0),IF(F39="ü",D39,0))</f>
        <v>0</v>
      </c>
      <c r="H36" s="66"/>
    </row>
    <row r="37" spans="2:8" ht="38.25">
      <c r="B37" s="55" t="s">
        <v>402</v>
      </c>
      <c r="C37" s="65" t="s">
        <v>437</v>
      </c>
      <c r="D37" s="74">
        <v>1</v>
      </c>
      <c r="E37" s="75"/>
      <c r="F37" s="40"/>
      <c r="G37" s="717"/>
      <c r="H37" s="66"/>
    </row>
    <row r="38" spans="2:8" ht="15">
      <c r="B38" s="55" t="s">
        <v>403</v>
      </c>
      <c r="C38" s="56" t="s">
        <v>438</v>
      </c>
      <c r="D38" s="76">
        <v>0.5</v>
      </c>
      <c r="E38" s="75"/>
      <c r="F38" s="40"/>
      <c r="G38" s="717"/>
      <c r="H38" s="66"/>
    </row>
    <row r="39" spans="2:8" ht="15">
      <c r="B39" s="60" t="s">
        <v>405</v>
      </c>
      <c r="C39" s="61" t="s">
        <v>439</v>
      </c>
      <c r="D39" s="77">
        <v>0.5</v>
      </c>
      <c r="E39" s="78"/>
      <c r="F39" s="40"/>
      <c r="G39" s="718"/>
      <c r="H39" s="66"/>
    </row>
    <row r="40" spans="2:8" ht="15">
      <c r="B40" s="50" t="s">
        <v>440</v>
      </c>
      <c r="C40" s="51" t="s">
        <v>441</v>
      </c>
      <c r="D40" s="72"/>
      <c r="E40" s="73">
        <v>1.5</v>
      </c>
      <c r="F40" s="54"/>
      <c r="G40" s="716">
        <f>IF(F41="ü",D41,IF(F42="ü",D42,0))</f>
        <v>0</v>
      </c>
      <c r="H40" s="66"/>
    </row>
    <row r="41" spans="2:8" ht="25.5">
      <c r="B41" s="55" t="s">
        <v>402</v>
      </c>
      <c r="C41" s="56" t="s">
        <v>442</v>
      </c>
      <c r="D41" s="76">
        <v>1.5</v>
      </c>
      <c r="E41" s="75"/>
      <c r="F41" s="40"/>
      <c r="G41" s="717"/>
      <c r="H41" s="66"/>
    </row>
    <row r="42" spans="2:8" ht="15">
      <c r="B42" s="60" t="s">
        <v>403</v>
      </c>
      <c r="C42" s="61" t="s">
        <v>443</v>
      </c>
      <c r="D42" s="77">
        <v>0.75</v>
      </c>
      <c r="E42" s="78"/>
      <c r="F42" s="40"/>
      <c r="G42" s="718"/>
      <c r="H42" s="66"/>
    </row>
    <row r="43" spans="2:8" ht="30">
      <c r="B43" s="50" t="s">
        <v>444</v>
      </c>
      <c r="C43" s="51" t="s">
        <v>445</v>
      </c>
      <c r="D43" s="72"/>
      <c r="E43" s="73">
        <v>1.5</v>
      </c>
      <c r="F43" s="54"/>
      <c r="G43" s="716">
        <f>IF(F44="ü",D44,IF(F45="ü",D45,IF(F46="ü",D46,0)))</f>
        <v>0</v>
      </c>
      <c r="H43" s="66"/>
    </row>
    <row r="44" spans="2:8" ht="15">
      <c r="B44" s="64" t="s">
        <v>402</v>
      </c>
      <c r="C44" s="65" t="s">
        <v>446</v>
      </c>
      <c r="D44" s="74">
        <v>1.5</v>
      </c>
      <c r="E44" s="79"/>
      <c r="F44" s="40"/>
      <c r="G44" s="717"/>
      <c r="H44" s="66"/>
    </row>
    <row r="45" spans="2:8" ht="15">
      <c r="B45" s="55" t="s">
        <v>403</v>
      </c>
      <c r="C45" s="56" t="s">
        <v>447</v>
      </c>
      <c r="D45" s="76">
        <v>1</v>
      </c>
      <c r="E45" s="75"/>
      <c r="F45" s="40"/>
      <c r="G45" s="717"/>
      <c r="H45" s="66"/>
    </row>
    <row r="46" spans="2:8" ht="15">
      <c r="B46" s="60" t="s">
        <v>405</v>
      </c>
      <c r="C46" s="61" t="s">
        <v>448</v>
      </c>
      <c r="D46" s="77">
        <v>0.5</v>
      </c>
      <c r="E46" s="78"/>
      <c r="F46" s="40"/>
      <c r="G46" s="718"/>
      <c r="H46" s="66"/>
    </row>
    <row r="47" spans="2:8" ht="30">
      <c r="B47" s="50" t="s">
        <v>449</v>
      </c>
      <c r="C47" s="51" t="s">
        <v>450</v>
      </c>
      <c r="D47" s="72"/>
      <c r="E47" s="73">
        <v>1</v>
      </c>
      <c r="F47" s="54"/>
      <c r="G47" s="721">
        <f>IF(F48="ü",D48,0)</f>
        <v>0</v>
      </c>
      <c r="H47" s="66"/>
    </row>
    <row r="48" spans="2:8" ht="38.25">
      <c r="B48" s="80" t="s">
        <v>402</v>
      </c>
      <c r="C48" s="81" t="s">
        <v>451</v>
      </c>
      <c r="D48" s="82">
        <v>1</v>
      </c>
      <c r="E48" s="83"/>
      <c r="F48" s="40"/>
      <c r="G48" s="722"/>
      <c r="H48" s="66"/>
    </row>
    <row r="49" spans="2:8" ht="15">
      <c r="B49" s="32"/>
      <c r="C49" s="69" t="s">
        <v>423</v>
      </c>
      <c r="D49" s="723">
        <v>10</v>
      </c>
      <c r="E49" s="724"/>
      <c r="F49" s="725">
        <f>SUM(G29:G48)</f>
        <v>0</v>
      </c>
      <c r="G49" s="726"/>
      <c r="H49" s="66"/>
    </row>
    <row r="50" spans="2:8">
      <c r="B50" s="84"/>
      <c r="C50" s="85"/>
      <c r="D50" s="70"/>
      <c r="E50" s="70"/>
      <c r="F50" s="86"/>
      <c r="G50" s="37"/>
      <c r="H50" s="66"/>
    </row>
    <row r="51" spans="2:8">
      <c r="B51" s="84"/>
      <c r="C51" s="85"/>
      <c r="D51" s="70"/>
      <c r="E51" s="70"/>
      <c r="F51" s="86"/>
      <c r="G51" s="37"/>
      <c r="H51" s="66"/>
    </row>
    <row r="52" spans="2:8" ht="15">
      <c r="B52" s="710" t="s">
        <v>452</v>
      </c>
      <c r="C52" s="712" t="s">
        <v>453</v>
      </c>
      <c r="D52" s="714" t="s">
        <v>394</v>
      </c>
      <c r="E52" s="715"/>
      <c r="F52" s="714" t="s">
        <v>395</v>
      </c>
      <c r="G52" s="715"/>
      <c r="H52" s="66"/>
    </row>
    <row r="53" spans="2:8" ht="15">
      <c r="B53" s="711"/>
      <c r="C53" s="713"/>
      <c r="D53" s="48" t="s">
        <v>396</v>
      </c>
      <c r="E53" s="49" t="s">
        <v>397</v>
      </c>
      <c r="F53" s="48" t="s">
        <v>398</v>
      </c>
      <c r="G53" s="49" t="s">
        <v>399</v>
      </c>
      <c r="H53" s="66"/>
    </row>
    <row r="54" spans="2:8" ht="15">
      <c r="B54" s="87" t="s">
        <v>454</v>
      </c>
      <c r="C54" s="88" t="s">
        <v>455</v>
      </c>
      <c r="D54" s="89"/>
      <c r="E54" s="90">
        <v>6</v>
      </c>
      <c r="F54" s="728">
        <f>SUM(G55:G67)</f>
        <v>0</v>
      </c>
      <c r="G54" s="729"/>
      <c r="H54" s="66"/>
    </row>
    <row r="55" spans="2:8" ht="15">
      <c r="B55" s="50" t="s">
        <v>456</v>
      </c>
      <c r="C55" s="51" t="s">
        <v>457</v>
      </c>
      <c r="D55" s="72"/>
      <c r="E55" s="73">
        <v>1.5</v>
      </c>
      <c r="F55" s="54"/>
      <c r="G55" s="721">
        <f>IF(F56="ü",D56,0)</f>
        <v>0</v>
      </c>
      <c r="H55" s="66"/>
    </row>
    <row r="56" spans="2:8" ht="25.5">
      <c r="B56" s="91" t="s">
        <v>402</v>
      </c>
      <c r="C56" s="85" t="s">
        <v>458</v>
      </c>
      <c r="D56" s="92">
        <v>1.5</v>
      </c>
      <c r="E56" s="93"/>
      <c r="F56" s="40"/>
      <c r="G56" s="722"/>
      <c r="H56" s="66"/>
    </row>
    <row r="57" spans="2:8" ht="15">
      <c r="B57" s="50" t="s">
        <v>459</v>
      </c>
      <c r="C57" s="51" t="s">
        <v>460</v>
      </c>
      <c r="D57" s="72"/>
      <c r="E57" s="73">
        <v>1.5</v>
      </c>
      <c r="F57" s="54"/>
      <c r="G57" s="716">
        <f>IF(F58="ü",D58,IF(F59="ü",D59,0))</f>
        <v>0</v>
      </c>
      <c r="H57" s="66"/>
    </row>
    <row r="58" spans="2:8" ht="15">
      <c r="B58" s="64" t="s">
        <v>402</v>
      </c>
      <c r="C58" s="56" t="s">
        <v>461</v>
      </c>
      <c r="D58" s="76">
        <v>1.5</v>
      </c>
      <c r="E58" s="75"/>
      <c r="F58" s="40"/>
      <c r="G58" s="717"/>
      <c r="H58" s="66"/>
    </row>
    <row r="59" spans="2:8" ht="15">
      <c r="B59" s="60" t="s">
        <v>403</v>
      </c>
      <c r="C59" s="61" t="s">
        <v>462</v>
      </c>
      <c r="D59" s="77">
        <v>1</v>
      </c>
      <c r="E59" s="78"/>
      <c r="F59" s="40"/>
      <c r="G59" s="718"/>
      <c r="H59" s="66"/>
    </row>
    <row r="60" spans="2:8" ht="15">
      <c r="B60" s="50" t="s">
        <v>463</v>
      </c>
      <c r="C60" s="51" t="s">
        <v>464</v>
      </c>
      <c r="D60" s="72"/>
      <c r="E60" s="73">
        <v>1</v>
      </c>
      <c r="F60" s="54"/>
      <c r="G60" s="716">
        <f>IF(F61="ü",D61,IF(F62="ü",D62,0))</f>
        <v>0</v>
      </c>
      <c r="H60" s="66"/>
    </row>
    <row r="61" spans="2:8" ht="25.5">
      <c r="B61" s="64" t="s">
        <v>402</v>
      </c>
      <c r="C61" s="94" t="s">
        <v>465</v>
      </c>
      <c r="D61" s="76">
        <v>1</v>
      </c>
      <c r="E61" s="75"/>
      <c r="F61" s="40"/>
      <c r="G61" s="717"/>
      <c r="H61" s="66"/>
    </row>
    <row r="62" spans="2:8" ht="25.5">
      <c r="B62" s="60" t="s">
        <v>403</v>
      </c>
      <c r="C62" s="95" t="s">
        <v>466</v>
      </c>
      <c r="D62" s="77">
        <v>0.5</v>
      </c>
      <c r="E62" s="78"/>
      <c r="F62" s="40"/>
      <c r="G62" s="718"/>
      <c r="H62" s="66"/>
    </row>
    <row r="63" spans="2:8" ht="30">
      <c r="B63" s="50" t="s">
        <v>467</v>
      </c>
      <c r="C63" s="51" t="s">
        <v>468</v>
      </c>
      <c r="D63" s="72"/>
      <c r="E63" s="73">
        <v>1</v>
      </c>
      <c r="F63" s="54"/>
      <c r="G63" s="721">
        <f>IF(F64="ü",D64,0)</f>
        <v>0</v>
      </c>
      <c r="H63" s="66"/>
    </row>
    <row r="64" spans="2:8" ht="15">
      <c r="B64" s="91" t="s">
        <v>402</v>
      </c>
      <c r="C64" s="85" t="s">
        <v>469</v>
      </c>
      <c r="D64" s="92">
        <v>1</v>
      </c>
      <c r="E64" s="93"/>
      <c r="F64" s="40"/>
      <c r="G64" s="722"/>
      <c r="H64" s="66"/>
    </row>
    <row r="65" spans="2:8" ht="15">
      <c r="B65" s="50" t="s">
        <v>470</v>
      </c>
      <c r="C65" s="51" t="s">
        <v>471</v>
      </c>
      <c r="D65" s="72"/>
      <c r="E65" s="73">
        <v>1</v>
      </c>
      <c r="F65" s="54"/>
      <c r="G65" s="716" t="str">
        <f>IF(F66="ü",D66,IF(F67="ü",D67,""))</f>
        <v/>
      </c>
      <c r="H65" s="66"/>
    </row>
    <row r="66" spans="2:8" ht="15">
      <c r="B66" s="55" t="s">
        <v>402</v>
      </c>
      <c r="C66" s="56" t="s">
        <v>472</v>
      </c>
      <c r="D66" s="76">
        <v>1</v>
      </c>
      <c r="E66" s="75"/>
      <c r="F66" s="40"/>
      <c r="G66" s="717"/>
      <c r="H66" s="66"/>
    </row>
    <row r="67" spans="2:8" ht="15">
      <c r="B67" s="60" t="s">
        <v>403</v>
      </c>
      <c r="C67" s="61" t="s">
        <v>473</v>
      </c>
      <c r="D67" s="77">
        <v>0.5</v>
      </c>
      <c r="E67" s="78"/>
      <c r="F67" s="40"/>
      <c r="G67" s="718"/>
    </row>
    <row r="68" spans="2:8" ht="15.75" customHeight="1">
      <c r="B68" s="87" t="s">
        <v>474</v>
      </c>
      <c r="C68" s="88" t="s">
        <v>475</v>
      </c>
      <c r="D68" s="89"/>
      <c r="E68" s="90">
        <v>8</v>
      </c>
      <c r="F68" s="728">
        <f>SUM(G69:G87)</f>
        <v>0</v>
      </c>
      <c r="G68" s="729"/>
    </row>
    <row r="69" spans="2:8" ht="15">
      <c r="B69" s="50" t="s">
        <v>476</v>
      </c>
      <c r="C69" s="51" t="s">
        <v>477</v>
      </c>
      <c r="D69" s="72"/>
      <c r="E69" s="73">
        <v>2</v>
      </c>
      <c r="F69" s="54"/>
      <c r="G69" s="721">
        <f>IF(F70="ü",D70,IF(F71="ü",D71,IF(F72="ü",D72,0)))+IF(F73="ü",D73,0)</f>
        <v>0</v>
      </c>
    </row>
    <row r="70" spans="2:8" ht="15">
      <c r="B70" s="64" t="s">
        <v>402</v>
      </c>
      <c r="C70" s="65" t="s">
        <v>478</v>
      </c>
      <c r="D70" s="74">
        <v>1.5</v>
      </c>
      <c r="E70" s="79"/>
      <c r="F70" s="40"/>
      <c r="G70" s="727"/>
    </row>
    <row r="71" spans="2:8" ht="15">
      <c r="B71" s="64" t="s">
        <v>403</v>
      </c>
      <c r="C71" s="65" t="s">
        <v>479</v>
      </c>
      <c r="D71" s="74">
        <v>1</v>
      </c>
      <c r="E71" s="79"/>
      <c r="F71" s="40"/>
      <c r="G71" s="727"/>
    </row>
    <row r="72" spans="2:8" ht="15">
      <c r="B72" s="55" t="s">
        <v>405</v>
      </c>
      <c r="C72" s="56" t="s">
        <v>480</v>
      </c>
      <c r="D72" s="74">
        <v>0.5</v>
      </c>
      <c r="E72" s="79"/>
      <c r="F72" s="40"/>
      <c r="G72" s="727"/>
    </row>
    <row r="73" spans="2:8" ht="15">
      <c r="B73" s="60" t="s">
        <v>481</v>
      </c>
      <c r="C73" s="61" t="s">
        <v>482</v>
      </c>
      <c r="D73" s="77">
        <v>0.5</v>
      </c>
      <c r="E73" s="78"/>
      <c r="F73" s="40"/>
      <c r="G73" s="722"/>
    </row>
    <row r="74" spans="2:8" ht="15">
      <c r="B74" s="50" t="s">
        <v>483</v>
      </c>
      <c r="C74" s="51" t="s">
        <v>484</v>
      </c>
      <c r="D74" s="72"/>
      <c r="E74" s="73">
        <v>2.5</v>
      </c>
      <c r="F74" s="54"/>
      <c r="G74" s="721">
        <f>IF(F75="ü",D75,IF(F76="ü",D76,IF(F77="ü",D77,IF(F78="ü",D78,0))))+IF(F79="ü",D79,0)+IF(F80="ü",D80,0)</f>
        <v>0</v>
      </c>
    </row>
    <row r="75" spans="2:8" ht="15">
      <c r="B75" s="64" t="s">
        <v>402</v>
      </c>
      <c r="C75" s="56" t="s">
        <v>485</v>
      </c>
      <c r="D75" s="74">
        <v>1.5</v>
      </c>
      <c r="E75" s="79"/>
      <c r="F75" s="40"/>
      <c r="G75" s="727"/>
    </row>
    <row r="76" spans="2:8" ht="15">
      <c r="B76" s="64" t="s">
        <v>403</v>
      </c>
      <c r="C76" s="56" t="s">
        <v>486</v>
      </c>
      <c r="D76" s="74">
        <v>1</v>
      </c>
      <c r="E76" s="79"/>
      <c r="F76" s="40"/>
      <c r="G76" s="727"/>
    </row>
    <row r="77" spans="2:8" ht="15">
      <c r="B77" s="55" t="s">
        <v>405</v>
      </c>
      <c r="C77" s="56" t="s">
        <v>487</v>
      </c>
      <c r="D77" s="76">
        <v>0.5</v>
      </c>
      <c r="E77" s="75"/>
      <c r="F77" s="40"/>
      <c r="G77" s="727"/>
    </row>
    <row r="78" spans="2:8" ht="15">
      <c r="B78" s="55" t="s">
        <v>481</v>
      </c>
      <c r="C78" s="56" t="s">
        <v>488</v>
      </c>
      <c r="D78" s="76">
        <v>0.5</v>
      </c>
      <c r="E78" s="75"/>
      <c r="F78" s="40"/>
      <c r="G78" s="727"/>
    </row>
    <row r="79" spans="2:8" ht="15">
      <c r="B79" s="60" t="s">
        <v>489</v>
      </c>
      <c r="C79" s="61" t="s">
        <v>490</v>
      </c>
      <c r="D79" s="77">
        <v>0.5</v>
      </c>
      <c r="E79" s="78"/>
      <c r="F79" s="40"/>
      <c r="G79" s="727"/>
    </row>
    <row r="80" spans="2:8" ht="25.5">
      <c r="B80" s="60" t="s">
        <v>491</v>
      </c>
      <c r="C80" s="61" t="s">
        <v>492</v>
      </c>
      <c r="D80" s="77">
        <v>0.5</v>
      </c>
      <c r="E80" s="78"/>
      <c r="F80" s="40"/>
      <c r="G80" s="722"/>
    </row>
    <row r="81" spans="2:8" ht="15">
      <c r="B81" s="50" t="s">
        <v>493</v>
      </c>
      <c r="C81" s="51" t="s">
        <v>494</v>
      </c>
      <c r="D81" s="72"/>
      <c r="E81" s="73">
        <v>1.5</v>
      </c>
      <c r="F81" s="54"/>
      <c r="G81" s="716">
        <f>IF(F82="ü",D82,IF(F83="ü",D83,0))+IF(F84="ü",D84,0)</f>
        <v>0</v>
      </c>
    </row>
    <row r="82" spans="2:8" ht="15">
      <c r="B82" s="64" t="s">
        <v>402</v>
      </c>
      <c r="C82" s="65" t="s">
        <v>495</v>
      </c>
      <c r="D82" s="74">
        <v>1</v>
      </c>
      <c r="E82" s="79"/>
      <c r="F82" s="40"/>
      <c r="G82" s="717"/>
    </row>
    <row r="83" spans="2:8" ht="38.25">
      <c r="B83" s="55" t="s">
        <v>403</v>
      </c>
      <c r="C83" s="56" t="s">
        <v>496</v>
      </c>
      <c r="D83" s="76">
        <v>0.5</v>
      </c>
      <c r="E83" s="75"/>
      <c r="F83" s="40"/>
      <c r="G83" s="717"/>
      <c r="H83" s="66"/>
    </row>
    <row r="84" spans="2:8" ht="25.5">
      <c r="B84" s="60" t="s">
        <v>405</v>
      </c>
      <c r="C84" s="61" t="s">
        <v>497</v>
      </c>
      <c r="D84" s="77">
        <v>0.5</v>
      </c>
      <c r="E84" s="78"/>
      <c r="F84" s="40"/>
      <c r="G84" s="718"/>
      <c r="H84" s="66"/>
    </row>
    <row r="85" spans="2:8" ht="15">
      <c r="B85" s="50" t="s">
        <v>498</v>
      </c>
      <c r="C85" s="51" t="s">
        <v>499</v>
      </c>
      <c r="D85" s="72"/>
      <c r="E85" s="73">
        <v>2</v>
      </c>
      <c r="F85" s="54"/>
      <c r="G85" s="716">
        <f>SUM(IF(F86="ü",D86,0),IF(F87="ü",D87,0))</f>
        <v>0</v>
      </c>
      <c r="H85" s="66"/>
    </row>
    <row r="86" spans="2:8" ht="15">
      <c r="B86" s="64" t="s">
        <v>402</v>
      </c>
      <c r="C86" s="65" t="s">
        <v>500</v>
      </c>
      <c r="D86" s="74">
        <v>1.5</v>
      </c>
      <c r="E86" s="79"/>
      <c r="F86" s="40"/>
      <c r="G86" s="717"/>
      <c r="H86" s="66"/>
    </row>
    <row r="87" spans="2:8" ht="15">
      <c r="B87" s="67" t="s">
        <v>403</v>
      </c>
      <c r="C87" s="68" t="s">
        <v>501</v>
      </c>
      <c r="D87" s="96">
        <v>0.5</v>
      </c>
      <c r="E87" s="97"/>
      <c r="F87" s="98"/>
      <c r="G87" s="718"/>
      <c r="H87" s="66"/>
    </row>
    <row r="88" spans="2:8">
      <c r="B88" s="84"/>
      <c r="C88" s="85"/>
      <c r="D88" s="70"/>
      <c r="E88" s="70"/>
      <c r="F88" s="86"/>
      <c r="G88" s="37"/>
      <c r="H88" s="66"/>
    </row>
    <row r="89" spans="2:8">
      <c r="B89" s="84"/>
      <c r="C89" s="85"/>
      <c r="D89" s="70"/>
      <c r="E89" s="70"/>
      <c r="F89" s="86"/>
      <c r="G89" s="37"/>
      <c r="H89" s="66"/>
    </row>
    <row r="90" spans="2:8" ht="15">
      <c r="B90" s="710" t="s">
        <v>452</v>
      </c>
      <c r="C90" s="712" t="s">
        <v>502</v>
      </c>
      <c r="D90" s="714" t="s">
        <v>394</v>
      </c>
      <c r="E90" s="715"/>
      <c r="F90" s="714" t="s">
        <v>395</v>
      </c>
      <c r="G90" s="715"/>
      <c r="H90" s="66"/>
    </row>
    <row r="91" spans="2:8" ht="15">
      <c r="B91" s="711"/>
      <c r="C91" s="713"/>
      <c r="D91" s="48" t="s">
        <v>396</v>
      </c>
      <c r="E91" s="49" t="s">
        <v>397</v>
      </c>
      <c r="F91" s="48" t="s">
        <v>398</v>
      </c>
      <c r="G91" s="49" t="s">
        <v>399</v>
      </c>
      <c r="H91" s="66"/>
    </row>
    <row r="92" spans="2:8" ht="15">
      <c r="B92" s="87" t="s">
        <v>503</v>
      </c>
      <c r="C92" s="88" t="s">
        <v>504</v>
      </c>
      <c r="D92" s="99"/>
      <c r="E92" s="90">
        <v>15</v>
      </c>
      <c r="F92" s="728">
        <f>F93+F99+F110</f>
        <v>0</v>
      </c>
      <c r="G92" s="729"/>
      <c r="H92" s="66"/>
    </row>
    <row r="93" spans="2:8" ht="15" customHeight="1">
      <c r="B93" s="50" t="s">
        <v>505</v>
      </c>
      <c r="C93" s="51" t="s">
        <v>506</v>
      </c>
      <c r="D93" s="100"/>
      <c r="E93" s="73">
        <v>3.5</v>
      </c>
      <c r="F93" s="730">
        <f>G94</f>
        <v>0</v>
      </c>
      <c r="G93" s="731"/>
      <c r="H93" s="66"/>
    </row>
    <row r="94" spans="2:8" ht="38.25">
      <c r="B94" s="64" t="s">
        <v>402</v>
      </c>
      <c r="C94" s="101" t="s">
        <v>507</v>
      </c>
      <c r="D94" s="74">
        <v>3.5</v>
      </c>
      <c r="E94" s="79"/>
      <c r="F94" s="40"/>
      <c r="G94" s="717">
        <f>IF(F94="ü",D94,IF(F95="ü",D95,IF(F96="ü",D96,IF(F97="ü",D97,IF(F98="ü",D98,0)))))</f>
        <v>0</v>
      </c>
      <c r="H94" s="66"/>
    </row>
    <row r="95" spans="2:8" ht="38.25">
      <c r="B95" s="55" t="s">
        <v>403</v>
      </c>
      <c r="C95" s="56" t="s">
        <v>508</v>
      </c>
      <c r="D95" s="76">
        <v>2.5</v>
      </c>
      <c r="E95" s="75"/>
      <c r="F95" s="40"/>
      <c r="G95" s="717"/>
      <c r="H95" s="66"/>
    </row>
    <row r="96" spans="2:8" ht="15" customHeight="1">
      <c r="B96" s="55" t="s">
        <v>405</v>
      </c>
      <c r="C96" s="102" t="s">
        <v>509</v>
      </c>
      <c r="D96" s="76">
        <v>2</v>
      </c>
      <c r="E96" s="75"/>
      <c r="F96" s="40"/>
      <c r="G96" s="717"/>
      <c r="H96" s="66"/>
    </row>
    <row r="97" spans="2:8" ht="25.5">
      <c r="B97" s="55" t="s">
        <v>481</v>
      </c>
      <c r="C97" s="56" t="s">
        <v>510</v>
      </c>
      <c r="D97" s="76">
        <v>1.5</v>
      </c>
      <c r="E97" s="75"/>
      <c r="F97" s="40"/>
      <c r="G97" s="717"/>
      <c r="H97" s="66"/>
    </row>
    <row r="98" spans="2:8" ht="15" customHeight="1">
      <c r="B98" s="60" t="s">
        <v>489</v>
      </c>
      <c r="C98" s="61" t="s">
        <v>511</v>
      </c>
      <c r="D98" s="77">
        <v>1</v>
      </c>
      <c r="E98" s="78"/>
      <c r="F98" s="40"/>
      <c r="G98" s="718"/>
      <c r="H98" s="66"/>
    </row>
    <row r="99" spans="2:8" ht="15">
      <c r="B99" s="103" t="s">
        <v>512</v>
      </c>
      <c r="C99" s="104" t="s">
        <v>513</v>
      </c>
      <c r="D99" s="105"/>
      <c r="E99" s="106">
        <v>5.5</v>
      </c>
      <c r="F99" s="732">
        <f>SUM(G100:G109)</f>
        <v>0</v>
      </c>
      <c r="G99" s="733"/>
    </row>
    <row r="100" spans="2:8" ht="15">
      <c r="B100" s="107" t="s">
        <v>514</v>
      </c>
      <c r="C100" s="108" t="s">
        <v>515</v>
      </c>
      <c r="D100" s="109"/>
      <c r="E100" s="110">
        <v>2</v>
      </c>
      <c r="F100" s="111"/>
      <c r="G100" s="734">
        <f>IF(F101="ü",D101,IF(F102="ü",D102,IF(F103="ü",D103,0)))</f>
        <v>0</v>
      </c>
    </row>
    <row r="101" spans="2:8" ht="25.5">
      <c r="B101" s="64" t="s">
        <v>402</v>
      </c>
      <c r="C101" s="65" t="s">
        <v>516</v>
      </c>
      <c r="D101" s="74">
        <v>2</v>
      </c>
      <c r="E101" s="79"/>
      <c r="F101" s="40"/>
      <c r="G101" s="735"/>
    </row>
    <row r="102" spans="2:8" ht="15">
      <c r="B102" s="55" t="s">
        <v>403</v>
      </c>
      <c r="C102" s="85" t="s">
        <v>517</v>
      </c>
      <c r="D102" s="76">
        <v>1.5</v>
      </c>
      <c r="E102" s="75"/>
      <c r="F102" s="40"/>
      <c r="G102" s="735"/>
    </row>
    <row r="103" spans="2:8" ht="15">
      <c r="B103" s="60" t="s">
        <v>405</v>
      </c>
      <c r="C103" s="61" t="s">
        <v>518</v>
      </c>
      <c r="D103" s="77">
        <v>1</v>
      </c>
      <c r="E103" s="78"/>
      <c r="F103" s="40"/>
      <c r="G103" s="736"/>
    </row>
    <row r="104" spans="2:8" ht="15">
      <c r="B104" s="107" t="s">
        <v>519</v>
      </c>
      <c r="C104" s="108" t="s">
        <v>520</v>
      </c>
      <c r="D104" s="109"/>
      <c r="E104" s="110">
        <v>2</v>
      </c>
      <c r="F104" s="111"/>
      <c r="G104" s="734">
        <f>IF(F105="ü",D105,IF(F106="ü",D106,0))</f>
        <v>0</v>
      </c>
    </row>
    <row r="105" spans="2:8" ht="15">
      <c r="B105" s="55" t="s">
        <v>402</v>
      </c>
      <c r="C105" s="56" t="s">
        <v>521</v>
      </c>
      <c r="D105" s="76">
        <v>2</v>
      </c>
      <c r="E105" s="75"/>
      <c r="F105" s="40"/>
      <c r="G105" s="735"/>
    </row>
    <row r="106" spans="2:8" ht="15">
      <c r="B106" s="67" t="s">
        <v>403</v>
      </c>
      <c r="C106" s="81" t="s">
        <v>522</v>
      </c>
      <c r="D106" s="96">
        <v>1</v>
      </c>
      <c r="E106" s="97"/>
      <c r="F106" s="40"/>
      <c r="G106" s="735"/>
    </row>
    <row r="107" spans="2:8" ht="30">
      <c r="B107" s="112" t="s">
        <v>523</v>
      </c>
      <c r="C107" s="113" t="s">
        <v>524</v>
      </c>
      <c r="D107" s="114"/>
      <c r="E107" s="115">
        <v>1.5</v>
      </c>
      <c r="F107" s="111"/>
      <c r="G107" s="734">
        <f>IF(F108="ü",D108,IF(F109="ü",D109,0))</f>
        <v>0</v>
      </c>
    </row>
    <row r="108" spans="2:8" ht="25.5">
      <c r="B108" s="55" t="s">
        <v>402</v>
      </c>
      <c r="C108" s="102" t="s">
        <v>525</v>
      </c>
      <c r="D108" s="76">
        <v>1.5</v>
      </c>
      <c r="E108" s="75"/>
      <c r="F108" s="40"/>
      <c r="G108" s="735"/>
    </row>
    <row r="109" spans="2:8" ht="15">
      <c r="B109" s="67" t="s">
        <v>403</v>
      </c>
      <c r="C109" s="68" t="s">
        <v>526</v>
      </c>
      <c r="D109" s="96">
        <v>1</v>
      </c>
      <c r="E109" s="97"/>
      <c r="F109" s="40"/>
      <c r="G109" s="735"/>
    </row>
    <row r="110" spans="2:8" ht="15">
      <c r="B110" s="103" t="s">
        <v>527</v>
      </c>
      <c r="C110" s="104" t="s">
        <v>528</v>
      </c>
      <c r="D110" s="105"/>
      <c r="E110" s="106">
        <v>6</v>
      </c>
      <c r="F110" s="732">
        <f>SUM(G111:G121)</f>
        <v>0</v>
      </c>
      <c r="G110" s="733"/>
    </row>
    <row r="111" spans="2:8" ht="15">
      <c r="B111" s="107" t="s">
        <v>529</v>
      </c>
      <c r="C111" s="108" t="s">
        <v>515</v>
      </c>
      <c r="D111" s="109"/>
      <c r="E111" s="110">
        <v>2</v>
      </c>
      <c r="F111" s="111"/>
      <c r="G111" s="734">
        <f>IF(F112="ü",D112,IF(F113="ü",D113,IF(F114="ü",D114,0)))</f>
        <v>0</v>
      </c>
    </row>
    <row r="112" spans="2:8" ht="38.25">
      <c r="B112" s="55" t="s">
        <v>402</v>
      </c>
      <c r="C112" s="56" t="s">
        <v>530</v>
      </c>
      <c r="D112" s="76">
        <v>2</v>
      </c>
      <c r="E112" s="75"/>
      <c r="F112" s="40"/>
      <c r="G112" s="735"/>
    </row>
    <row r="113" spans="2:7" ht="38.25">
      <c r="B113" s="55" t="s">
        <v>403</v>
      </c>
      <c r="C113" s="56" t="s">
        <v>531</v>
      </c>
      <c r="D113" s="76">
        <v>1.5</v>
      </c>
      <c r="E113" s="75"/>
      <c r="F113" s="40"/>
      <c r="G113" s="735"/>
    </row>
    <row r="114" spans="2:7" ht="25.5">
      <c r="B114" s="60" t="s">
        <v>405</v>
      </c>
      <c r="C114" s="61" t="s">
        <v>532</v>
      </c>
      <c r="D114" s="77">
        <v>1</v>
      </c>
      <c r="E114" s="78"/>
      <c r="F114" s="40"/>
      <c r="G114" s="736"/>
    </row>
    <row r="115" spans="2:7" ht="15">
      <c r="B115" s="107" t="s">
        <v>533</v>
      </c>
      <c r="C115" s="108" t="s">
        <v>520</v>
      </c>
      <c r="D115" s="109"/>
      <c r="E115" s="110">
        <v>2</v>
      </c>
      <c r="F115" s="111"/>
      <c r="G115" s="734">
        <f>IF(F116="ü",D116,IF(F117="ü",D117,IF(F118="ü",D118,0)))</f>
        <v>0</v>
      </c>
    </row>
    <row r="116" spans="2:7" ht="25.5">
      <c r="B116" s="55" t="s">
        <v>402</v>
      </c>
      <c r="C116" s="56" t="s">
        <v>534</v>
      </c>
      <c r="D116" s="76">
        <v>2</v>
      </c>
      <c r="E116" s="75"/>
      <c r="F116" s="40"/>
      <c r="G116" s="735"/>
    </row>
    <row r="117" spans="2:7" ht="25.5">
      <c r="B117" s="55" t="s">
        <v>403</v>
      </c>
      <c r="C117" s="56" t="s">
        <v>535</v>
      </c>
      <c r="D117" s="76">
        <v>1.5</v>
      </c>
      <c r="E117" s="75"/>
      <c r="F117" s="40"/>
      <c r="G117" s="735"/>
    </row>
    <row r="118" spans="2:7" ht="15">
      <c r="B118" s="60" t="s">
        <v>405</v>
      </c>
      <c r="C118" s="61" t="s">
        <v>526</v>
      </c>
      <c r="D118" s="77">
        <v>0.5</v>
      </c>
      <c r="E118" s="78"/>
      <c r="F118" s="40"/>
      <c r="G118" s="736"/>
    </row>
    <row r="119" spans="2:7" ht="15">
      <c r="B119" s="107" t="s">
        <v>536</v>
      </c>
      <c r="C119" s="108" t="s">
        <v>537</v>
      </c>
      <c r="D119" s="109"/>
      <c r="E119" s="110">
        <v>2</v>
      </c>
      <c r="F119" s="111"/>
      <c r="G119" s="734">
        <f>IF(D4="ü",E119,IF(F120="ü",D120,IF(F121="ü",D121,0)))</f>
        <v>0</v>
      </c>
    </row>
    <row r="120" spans="2:7" ht="15">
      <c r="B120" s="55" t="s">
        <v>402</v>
      </c>
      <c r="C120" s="56" t="s">
        <v>538</v>
      </c>
      <c r="D120" s="76">
        <v>2</v>
      </c>
      <c r="E120" s="75"/>
      <c r="F120" s="40"/>
      <c r="G120" s="735"/>
    </row>
    <row r="121" spans="2:7" ht="15">
      <c r="B121" s="67" t="s">
        <v>403</v>
      </c>
      <c r="C121" s="68" t="s">
        <v>539</v>
      </c>
      <c r="D121" s="96">
        <v>1</v>
      </c>
      <c r="E121" s="97"/>
      <c r="F121" s="98"/>
      <c r="G121" s="736"/>
    </row>
    <row r="122" spans="2:7">
      <c r="B122" s="84"/>
      <c r="C122" s="85"/>
      <c r="D122" s="70"/>
      <c r="E122" s="70"/>
      <c r="F122" s="86"/>
      <c r="G122" s="37"/>
    </row>
    <row r="123" spans="2:7">
      <c r="B123" s="84"/>
      <c r="C123" s="85"/>
      <c r="D123" s="70"/>
      <c r="E123" s="70"/>
      <c r="F123" s="86"/>
      <c r="G123" s="37"/>
    </row>
    <row r="124" spans="2:7" ht="15">
      <c r="B124" s="710" t="s">
        <v>452</v>
      </c>
      <c r="C124" s="712" t="s">
        <v>502</v>
      </c>
      <c r="D124" s="714" t="s">
        <v>394</v>
      </c>
      <c r="E124" s="715"/>
      <c r="F124" s="719" t="s">
        <v>395</v>
      </c>
      <c r="G124" s="720"/>
    </row>
    <row r="125" spans="2:7" ht="15">
      <c r="B125" s="711"/>
      <c r="C125" s="713"/>
      <c r="D125" s="48" t="s">
        <v>396</v>
      </c>
      <c r="E125" s="49" t="s">
        <v>397</v>
      </c>
      <c r="F125" s="48" t="s">
        <v>398</v>
      </c>
      <c r="G125" s="49" t="s">
        <v>399</v>
      </c>
    </row>
    <row r="126" spans="2:7" ht="15">
      <c r="B126" s="87" t="s">
        <v>540</v>
      </c>
      <c r="C126" s="88" t="s">
        <v>541</v>
      </c>
      <c r="D126" s="116"/>
      <c r="E126" s="90">
        <v>4</v>
      </c>
      <c r="F126" s="728">
        <f>SUM(G127:G135)</f>
        <v>0</v>
      </c>
      <c r="G126" s="729"/>
    </row>
    <row r="127" spans="2:7" ht="15">
      <c r="B127" s="50" t="s">
        <v>542</v>
      </c>
      <c r="C127" s="51" t="s">
        <v>543</v>
      </c>
      <c r="D127" s="72"/>
      <c r="E127" s="73">
        <v>2</v>
      </c>
      <c r="F127" s="54"/>
      <c r="G127" s="716">
        <f>IF(F128="ü",D128,IF(F129="ü",D129,"0"))+IF(F130="ü",D130,0)</f>
        <v>0</v>
      </c>
    </row>
    <row r="128" spans="2:7" ht="25.5">
      <c r="B128" s="55" t="s">
        <v>402</v>
      </c>
      <c r="C128" s="56" t="s">
        <v>544</v>
      </c>
      <c r="D128" s="76">
        <v>1</v>
      </c>
      <c r="E128" s="75"/>
      <c r="F128" s="40"/>
      <c r="G128" s="717"/>
    </row>
    <row r="129" spans="2:7" ht="15">
      <c r="B129" s="55" t="s">
        <v>403</v>
      </c>
      <c r="C129" s="56" t="s">
        <v>545</v>
      </c>
      <c r="D129" s="76">
        <v>0.5</v>
      </c>
      <c r="E129" s="75"/>
      <c r="F129" s="40"/>
      <c r="G129" s="717"/>
    </row>
    <row r="130" spans="2:7" ht="15">
      <c r="B130" s="60" t="s">
        <v>405</v>
      </c>
      <c r="C130" s="61" t="s">
        <v>546</v>
      </c>
      <c r="D130" s="77">
        <v>1</v>
      </c>
      <c r="E130" s="78"/>
      <c r="F130" s="40"/>
      <c r="G130" s="718"/>
    </row>
    <row r="131" spans="2:7" ht="15">
      <c r="B131" s="50" t="s">
        <v>547</v>
      </c>
      <c r="C131" s="51" t="s">
        <v>548</v>
      </c>
      <c r="D131" s="72"/>
      <c r="E131" s="73">
        <v>2</v>
      </c>
      <c r="F131" s="54"/>
      <c r="G131" s="737">
        <f>SUM(IF(F132="ü",D132,0),IF(F133="ü",D133,0),IF(F134="ü",D134,0),IF(F135="ü",D135,0))</f>
        <v>0</v>
      </c>
    </row>
    <row r="132" spans="2:7" ht="15">
      <c r="B132" s="55" t="s">
        <v>402</v>
      </c>
      <c r="C132" s="102" t="s">
        <v>549</v>
      </c>
      <c r="D132" s="76">
        <v>0.5</v>
      </c>
      <c r="E132" s="75"/>
      <c r="F132" s="40"/>
      <c r="G132" s="738"/>
    </row>
    <row r="133" spans="2:7" ht="15">
      <c r="B133" s="55" t="s">
        <v>403</v>
      </c>
      <c r="C133" s="102" t="s">
        <v>550</v>
      </c>
      <c r="D133" s="76">
        <v>0.5</v>
      </c>
      <c r="E133" s="75"/>
      <c r="F133" s="40"/>
      <c r="G133" s="738"/>
    </row>
    <row r="134" spans="2:7" ht="15">
      <c r="B134" s="55" t="s">
        <v>405</v>
      </c>
      <c r="C134" s="102" t="s">
        <v>551</v>
      </c>
      <c r="D134" s="76">
        <v>0.5</v>
      </c>
      <c r="E134" s="75"/>
      <c r="F134" s="40"/>
      <c r="G134" s="738"/>
    </row>
    <row r="135" spans="2:7" ht="25.5">
      <c r="B135" s="67" t="s">
        <v>481</v>
      </c>
      <c r="C135" s="117" t="s">
        <v>552</v>
      </c>
      <c r="D135" s="96">
        <v>0.5</v>
      </c>
      <c r="E135" s="97"/>
      <c r="F135" s="40"/>
      <c r="G135" s="739"/>
    </row>
    <row r="136" spans="2:7" ht="15">
      <c r="B136" s="87" t="s">
        <v>553</v>
      </c>
      <c r="C136" s="88" t="s">
        <v>554</v>
      </c>
      <c r="D136" s="118"/>
      <c r="E136" s="90">
        <v>7</v>
      </c>
      <c r="F136" s="728">
        <f>SUM(G137:G151)</f>
        <v>0</v>
      </c>
      <c r="G136" s="729"/>
    </row>
    <row r="137" spans="2:7" ht="15">
      <c r="B137" s="50" t="s">
        <v>555</v>
      </c>
      <c r="C137" s="51" t="s">
        <v>556</v>
      </c>
      <c r="D137" s="72"/>
      <c r="E137" s="73">
        <v>2</v>
      </c>
      <c r="F137" s="54"/>
      <c r="G137" s="716">
        <f>IF(F138="ü",D138,IF(F139="ü",D139,"0"))+IF(F140="ü",D140,0)</f>
        <v>0</v>
      </c>
    </row>
    <row r="138" spans="2:7" ht="15">
      <c r="B138" s="55" t="s">
        <v>402</v>
      </c>
      <c r="C138" s="56" t="s">
        <v>557</v>
      </c>
      <c r="D138" s="76">
        <v>1.5</v>
      </c>
      <c r="E138" s="75"/>
      <c r="F138" s="40"/>
      <c r="G138" s="717"/>
    </row>
    <row r="139" spans="2:7" ht="15">
      <c r="B139" s="55" t="s">
        <v>403</v>
      </c>
      <c r="C139" s="56" t="s">
        <v>558</v>
      </c>
      <c r="D139" s="76">
        <v>1</v>
      </c>
      <c r="E139" s="75"/>
      <c r="F139" s="40"/>
      <c r="G139" s="717"/>
    </row>
    <row r="140" spans="2:7" ht="15">
      <c r="B140" s="60" t="s">
        <v>405</v>
      </c>
      <c r="C140" s="61" t="s">
        <v>559</v>
      </c>
      <c r="D140" s="77">
        <v>0.5</v>
      </c>
      <c r="E140" s="78"/>
      <c r="F140" s="40"/>
      <c r="G140" s="718"/>
    </row>
    <row r="141" spans="2:7" ht="15">
      <c r="B141" s="50" t="s">
        <v>560</v>
      </c>
      <c r="C141" s="51" t="s">
        <v>561</v>
      </c>
      <c r="D141" s="72"/>
      <c r="E141" s="73">
        <v>1</v>
      </c>
      <c r="F141" s="54"/>
      <c r="G141" s="721">
        <f>IF(F142="ü",D142,0)</f>
        <v>0</v>
      </c>
    </row>
    <row r="142" spans="2:7" ht="15">
      <c r="B142" s="91" t="s">
        <v>402</v>
      </c>
      <c r="C142" s="85" t="s">
        <v>562</v>
      </c>
      <c r="D142" s="92">
        <v>1</v>
      </c>
      <c r="E142" s="93"/>
      <c r="F142" s="40"/>
      <c r="G142" s="722"/>
    </row>
    <row r="143" spans="2:7" ht="15">
      <c r="B143" s="50" t="s">
        <v>563</v>
      </c>
      <c r="C143" s="51" t="s">
        <v>564</v>
      </c>
      <c r="D143" s="72"/>
      <c r="E143" s="73">
        <v>2.5</v>
      </c>
      <c r="F143" s="54"/>
      <c r="G143" s="737">
        <f>IF(F144="ü",D144,IF(F145="ü",D145,IF(F146="ü",D146,"0")))+IF(F147="ü",D147,0)</f>
        <v>0</v>
      </c>
    </row>
    <row r="144" spans="2:7" ht="15">
      <c r="B144" s="64" t="s">
        <v>402</v>
      </c>
      <c r="C144" s="65" t="s">
        <v>565</v>
      </c>
      <c r="D144" s="74">
        <v>2</v>
      </c>
      <c r="E144" s="79"/>
      <c r="F144" s="40"/>
      <c r="G144" s="738"/>
    </row>
    <row r="145" spans="2:9" ht="15">
      <c r="B145" s="55" t="s">
        <v>403</v>
      </c>
      <c r="C145" s="56" t="s">
        <v>566</v>
      </c>
      <c r="D145" s="76">
        <v>1</v>
      </c>
      <c r="E145" s="75"/>
      <c r="F145" s="40"/>
      <c r="G145" s="738"/>
    </row>
    <row r="146" spans="2:9" ht="25.5">
      <c r="B146" s="55" t="s">
        <v>405</v>
      </c>
      <c r="C146" s="56" t="s">
        <v>567</v>
      </c>
      <c r="D146" s="76">
        <v>0.5</v>
      </c>
      <c r="E146" s="75"/>
      <c r="F146" s="40"/>
      <c r="G146" s="738"/>
    </row>
    <row r="147" spans="2:9" ht="25.5">
      <c r="B147" s="60" t="s">
        <v>481</v>
      </c>
      <c r="C147" s="95" t="s">
        <v>568</v>
      </c>
      <c r="D147" s="77">
        <v>0.5</v>
      </c>
      <c r="E147" s="78"/>
      <c r="F147" s="40"/>
      <c r="G147" s="739"/>
      <c r="H147" s="66"/>
      <c r="I147" s="66"/>
    </row>
    <row r="148" spans="2:9" ht="15">
      <c r="B148" s="50" t="s">
        <v>569</v>
      </c>
      <c r="C148" s="51" t="s">
        <v>570</v>
      </c>
      <c r="D148" s="72"/>
      <c r="E148" s="73">
        <v>1.5</v>
      </c>
      <c r="F148" s="54"/>
      <c r="G148" s="716">
        <f>IF(D4="ü",E148,SUM(IF(F149="ü",D149,0),IF(F150="ü",D150,0),IF(F151="ü",D151,0)))</f>
        <v>0</v>
      </c>
      <c r="H148" s="66"/>
      <c r="I148" s="66"/>
    </row>
    <row r="149" spans="2:9" ht="15">
      <c r="B149" s="64" t="s">
        <v>402</v>
      </c>
      <c r="C149" s="65" t="s">
        <v>571</v>
      </c>
      <c r="D149" s="74">
        <v>0.5</v>
      </c>
      <c r="E149" s="79"/>
      <c r="F149" s="40"/>
      <c r="G149" s="717"/>
      <c r="H149" s="66"/>
      <c r="I149" s="66"/>
    </row>
    <row r="150" spans="2:9" ht="15">
      <c r="B150" s="55" t="s">
        <v>403</v>
      </c>
      <c r="C150" s="56" t="s">
        <v>572</v>
      </c>
      <c r="D150" s="76">
        <v>0.5</v>
      </c>
      <c r="E150" s="75"/>
      <c r="F150" s="40"/>
      <c r="G150" s="717"/>
      <c r="H150" s="66"/>
      <c r="I150" s="66"/>
    </row>
    <row r="151" spans="2:9" ht="25.5">
      <c r="B151" s="67" t="s">
        <v>405</v>
      </c>
      <c r="C151" s="68" t="s">
        <v>573</v>
      </c>
      <c r="D151" s="96">
        <v>0.5</v>
      </c>
      <c r="E151" s="97"/>
      <c r="F151" s="40"/>
      <c r="G151" s="718"/>
      <c r="H151" s="66"/>
      <c r="I151" s="66"/>
    </row>
    <row r="152" spans="2:9">
      <c r="B152" s="32"/>
      <c r="C152" s="69" t="s">
        <v>423</v>
      </c>
      <c r="D152" s="742">
        <v>40</v>
      </c>
      <c r="E152" s="743"/>
      <c r="F152" s="744">
        <f>F126+F136+F110+F99+F93+F68+F54</f>
        <v>0</v>
      </c>
      <c r="G152" s="745"/>
      <c r="H152" s="119"/>
      <c r="I152" s="119"/>
    </row>
    <row r="153" spans="2:9">
      <c r="B153" s="120"/>
      <c r="C153" s="33"/>
      <c r="D153" s="121"/>
      <c r="E153" s="122"/>
      <c r="F153" s="123"/>
      <c r="G153" s="37"/>
      <c r="H153" s="119"/>
      <c r="I153" s="119"/>
    </row>
    <row r="154" spans="2:9">
      <c r="B154" s="120"/>
      <c r="C154" s="69" t="s">
        <v>2</v>
      </c>
      <c r="D154" s="742">
        <v>60</v>
      </c>
      <c r="E154" s="743"/>
      <c r="F154" s="744">
        <f>F24+F49+F152</f>
        <v>0</v>
      </c>
      <c r="G154" s="745"/>
      <c r="H154" s="119"/>
      <c r="I154" s="119"/>
    </row>
    <row r="155" spans="2:9">
      <c r="B155" s="124"/>
      <c r="C155" s="125"/>
      <c r="D155" s="31"/>
      <c r="E155" s="31"/>
      <c r="F155" s="31"/>
      <c r="G155" s="126"/>
      <c r="H155" s="31"/>
      <c r="I155" s="31"/>
    </row>
    <row r="156" spans="2:9" ht="15">
      <c r="B156" s="32"/>
      <c r="C156" s="740" t="s">
        <v>574</v>
      </c>
      <c r="D156" s="740"/>
      <c r="E156" s="740"/>
      <c r="F156" s="740"/>
      <c r="G156" s="740"/>
      <c r="H156" s="31"/>
      <c r="I156" s="31"/>
    </row>
    <row r="157" spans="2:9">
      <c r="F157" s="47"/>
      <c r="H157" s="47"/>
      <c r="I157" s="47"/>
    </row>
    <row r="158" spans="2:9" ht="15" customHeight="1">
      <c r="B158" s="741" t="s">
        <v>575</v>
      </c>
      <c r="C158" s="741"/>
      <c r="D158" s="741"/>
      <c r="E158" s="741"/>
      <c r="F158" s="741"/>
      <c r="G158" s="741"/>
      <c r="H158" s="130"/>
    </row>
  </sheetData>
  <mergeCells count="72">
    <mergeCell ref="C156:G156"/>
    <mergeCell ref="B158:G158"/>
    <mergeCell ref="G143:G147"/>
    <mergeCell ref="G148:G151"/>
    <mergeCell ref="D152:E152"/>
    <mergeCell ref="F152:G152"/>
    <mergeCell ref="D154:E154"/>
    <mergeCell ref="F154:G154"/>
    <mergeCell ref="G141:G142"/>
    <mergeCell ref="G107:G109"/>
    <mergeCell ref="F110:G110"/>
    <mergeCell ref="G111:G114"/>
    <mergeCell ref="G115:G118"/>
    <mergeCell ref="G119:G121"/>
    <mergeCell ref="F126:G126"/>
    <mergeCell ref="G127:G130"/>
    <mergeCell ref="G131:G135"/>
    <mergeCell ref="F136:G136"/>
    <mergeCell ref="G137:G140"/>
    <mergeCell ref="B124:B125"/>
    <mergeCell ref="C124:C125"/>
    <mergeCell ref="D124:E124"/>
    <mergeCell ref="F124:G124"/>
    <mergeCell ref="F92:G92"/>
    <mergeCell ref="F93:G93"/>
    <mergeCell ref="G94:G98"/>
    <mergeCell ref="F99:G99"/>
    <mergeCell ref="G100:G103"/>
    <mergeCell ref="G104:G106"/>
    <mergeCell ref="G74:G80"/>
    <mergeCell ref="G81:G84"/>
    <mergeCell ref="G85:G87"/>
    <mergeCell ref="B90:B91"/>
    <mergeCell ref="C90:C91"/>
    <mergeCell ref="D90:E90"/>
    <mergeCell ref="F90:G90"/>
    <mergeCell ref="G69:G73"/>
    <mergeCell ref="B52:B53"/>
    <mergeCell ref="C52:C53"/>
    <mergeCell ref="D52:E52"/>
    <mergeCell ref="F52:G52"/>
    <mergeCell ref="F54:G54"/>
    <mergeCell ref="G55:G56"/>
    <mergeCell ref="G57:G59"/>
    <mergeCell ref="G60:G62"/>
    <mergeCell ref="G63:G64"/>
    <mergeCell ref="G65:G67"/>
    <mergeCell ref="F68:G68"/>
    <mergeCell ref="G36:G39"/>
    <mergeCell ref="G40:G42"/>
    <mergeCell ref="G43:G46"/>
    <mergeCell ref="G47:G48"/>
    <mergeCell ref="D49:E49"/>
    <mergeCell ref="F49:G49"/>
    <mergeCell ref="B27:B28"/>
    <mergeCell ref="C27:C28"/>
    <mergeCell ref="D27:E27"/>
    <mergeCell ref="F27:G27"/>
    <mergeCell ref="G29:G32"/>
    <mergeCell ref="G33:G35"/>
    <mergeCell ref="G12:G14"/>
    <mergeCell ref="G15:G17"/>
    <mergeCell ref="G18:G20"/>
    <mergeCell ref="G21:G23"/>
    <mergeCell ref="D24:E24"/>
    <mergeCell ref="F24:G24"/>
    <mergeCell ref="B2:G2"/>
    <mergeCell ref="B6:B7"/>
    <mergeCell ref="C6:C7"/>
    <mergeCell ref="D6:E6"/>
    <mergeCell ref="F6:G6"/>
    <mergeCell ref="G8:G11"/>
  </mergeCells>
  <conditionalFormatting sqref="G1:G1048576">
    <cfRule type="cellIs" dxfId="13" priority="1" operator="equal">
      <formula>0</formula>
    </cfRule>
  </conditionalFormatting>
  <dataValidations disablePrompts="1" count="2">
    <dataValidation type="list" allowBlank="1" showInputMessage="1" showErrorMessage="1" sqref="D4">
      <formula1>#REF!</formula1>
    </dataValidation>
    <dataValidation type="list" allowBlank="1" showInputMessage="1" showErrorMessage="1" sqref="F9:F11 F22:F23 F19:F20 F16:F17 F13:F14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82" fitToHeight="0" orientation="portrait" r:id="rId1"/>
  <rowBreaks count="4" manualBreakCount="4">
    <brk id="25" min="1" max="6" man="1"/>
    <brk id="50" min="1" max="6" man="1"/>
    <brk id="88" min="1" max="6" man="1"/>
    <brk id="122" min="1" max="6" man="1"/>
  </rowBreaks>
  <ignoredErrors>
    <ignoredError sqref="G18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Tabelas!$AI$2</xm:f>
          </x14:formula1>
          <xm:sqref>F138:F151 F128:F135 F112:F121 F101:F109 F94:F98 F70:F87 F56:F67 F30:F48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44"/>
  <sheetViews>
    <sheetView view="pageBreakPreview" zoomScaleNormal="100" zoomScaleSheetLayoutView="100" workbookViewId="0">
      <selection activeCell="N24" sqref="N24"/>
    </sheetView>
  </sheetViews>
  <sheetFormatPr defaultRowHeight="15"/>
  <cols>
    <col min="2" max="2" width="24.5703125" style="47" customWidth="1"/>
    <col min="3" max="6" width="9.140625" style="47"/>
    <col min="7" max="7" width="26.5703125" style="47" customWidth="1"/>
    <col min="8" max="8" width="11" style="47" customWidth="1"/>
    <col min="9" max="9" width="11" customWidth="1"/>
    <col min="10" max="10" width="11" style="47" customWidth="1"/>
  </cols>
  <sheetData>
    <row r="1" spans="1:10" ht="67.5" customHeight="1"/>
    <row r="2" spans="1:10" ht="40.5" customHeight="1">
      <c r="B2" s="746" t="s">
        <v>576</v>
      </c>
      <c r="C2" s="746"/>
      <c r="D2" s="746"/>
      <c r="E2" s="746"/>
      <c r="F2" s="746"/>
      <c r="G2" s="746"/>
      <c r="H2" s="746"/>
      <c r="I2" s="746"/>
      <c r="J2" s="746"/>
    </row>
    <row r="4" spans="1:10" s="20" customFormat="1">
      <c r="B4" s="131" t="s">
        <v>577</v>
      </c>
      <c r="C4" s="132"/>
      <c r="D4" s="132"/>
      <c r="E4" s="132"/>
      <c r="F4" s="132"/>
      <c r="G4" s="132"/>
      <c r="H4" s="133" t="s">
        <v>394</v>
      </c>
      <c r="I4" s="133" t="s">
        <v>398</v>
      </c>
      <c r="J4" s="133" t="s">
        <v>395</v>
      </c>
    </row>
    <row r="5" spans="1:10" s="135" customFormat="1" ht="5.25"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B6" s="747" t="s">
        <v>578</v>
      </c>
      <c r="C6" s="748"/>
      <c r="D6" s="748"/>
      <c r="E6" s="748"/>
      <c r="F6" s="748"/>
      <c r="G6" s="749"/>
      <c r="H6" s="136">
        <v>0.5</v>
      </c>
      <c r="I6" s="40"/>
      <c r="J6" s="750">
        <f>IF(I6="ü",H6,0)+IF(I7="ü",H7,0)</f>
        <v>0</v>
      </c>
    </row>
    <row r="7" spans="1:10">
      <c r="B7" s="752" t="s">
        <v>579</v>
      </c>
      <c r="C7" s="753"/>
      <c r="D7" s="753"/>
      <c r="E7" s="753"/>
      <c r="F7" s="753"/>
      <c r="G7" s="754"/>
      <c r="H7" s="136">
        <v>0.5</v>
      </c>
      <c r="I7" s="40"/>
      <c r="J7" s="751"/>
    </row>
    <row r="8" spans="1:10">
      <c r="B8" s="31"/>
      <c r="C8" s="31"/>
      <c r="D8" s="31"/>
      <c r="E8" s="31"/>
      <c r="F8" s="31"/>
      <c r="G8" s="31"/>
      <c r="H8" s="137"/>
      <c r="I8" s="138"/>
      <c r="J8" s="139"/>
    </row>
    <row r="9" spans="1:10">
      <c r="A9" s="135"/>
      <c r="B9" s="140" t="s">
        <v>580</v>
      </c>
      <c r="C9" s="31"/>
      <c r="D9" s="31"/>
      <c r="E9" s="31"/>
      <c r="F9" s="31"/>
      <c r="G9" s="31"/>
      <c r="H9" s="137"/>
      <c r="I9" s="138"/>
      <c r="J9" s="139"/>
    </row>
    <row r="10" spans="1:10" s="135" customFormat="1" ht="5.25">
      <c r="B10" s="134"/>
      <c r="C10" s="134"/>
      <c r="D10" s="134"/>
      <c r="E10" s="134"/>
      <c r="F10" s="134"/>
      <c r="G10" s="134"/>
      <c r="H10" s="141"/>
      <c r="I10" s="142"/>
      <c r="J10" s="143"/>
    </row>
    <row r="11" spans="1:10">
      <c r="B11" s="752" t="s">
        <v>581</v>
      </c>
      <c r="C11" s="753"/>
      <c r="D11" s="753"/>
      <c r="E11" s="753"/>
      <c r="F11" s="753"/>
      <c r="G11" s="754"/>
      <c r="H11" s="136">
        <v>1</v>
      </c>
      <c r="I11" s="40"/>
      <c r="J11" s="750" t="str">
        <f>IF(I11="ü",H11,IF(I12="ü",H12,""))</f>
        <v/>
      </c>
    </row>
    <row r="12" spans="1:10">
      <c r="B12" s="752" t="s">
        <v>582</v>
      </c>
      <c r="C12" s="753"/>
      <c r="D12" s="753"/>
      <c r="E12" s="753"/>
      <c r="F12" s="753"/>
      <c r="G12" s="754"/>
      <c r="H12" s="136">
        <v>0.5</v>
      </c>
      <c r="I12" s="40"/>
      <c r="J12" s="755"/>
    </row>
    <row r="13" spans="1:10">
      <c r="B13" s="752" t="s">
        <v>583</v>
      </c>
      <c r="C13" s="753"/>
      <c r="D13" s="753"/>
      <c r="E13" s="753"/>
      <c r="F13" s="753"/>
      <c r="G13" s="754"/>
      <c r="H13" s="136">
        <v>0</v>
      </c>
      <c r="I13" s="40"/>
      <c r="J13" s="751"/>
    </row>
    <row r="14" spans="1:10">
      <c r="B14" s="31"/>
      <c r="C14" s="31"/>
      <c r="D14" s="31"/>
      <c r="E14" s="31"/>
      <c r="F14" s="31"/>
      <c r="G14" s="31"/>
      <c r="H14" s="137"/>
      <c r="I14" s="144"/>
      <c r="J14" s="139"/>
    </row>
    <row r="15" spans="1:10">
      <c r="B15" s="140" t="s">
        <v>584</v>
      </c>
      <c r="C15" s="31"/>
      <c r="D15" s="31"/>
      <c r="E15" s="31"/>
      <c r="F15" s="31"/>
      <c r="G15" s="31"/>
      <c r="H15" s="137"/>
      <c r="I15" s="144"/>
      <c r="J15" s="139"/>
    </row>
    <row r="16" spans="1:10" s="135" customFormat="1" ht="5.25">
      <c r="B16" s="134"/>
      <c r="C16" s="134"/>
      <c r="D16" s="134"/>
      <c r="E16" s="134"/>
      <c r="F16" s="134"/>
      <c r="G16" s="134"/>
      <c r="H16" s="141"/>
      <c r="I16" s="145"/>
      <c r="J16" s="143"/>
    </row>
    <row r="17" spans="2:10">
      <c r="B17" s="752" t="s">
        <v>585</v>
      </c>
      <c r="C17" s="753"/>
      <c r="D17" s="753"/>
      <c r="E17" s="753"/>
      <c r="F17" s="753"/>
      <c r="G17" s="754"/>
      <c r="H17" s="136">
        <v>1.5</v>
      </c>
      <c r="I17" s="40"/>
      <c r="J17" s="750" t="str">
        <f>IF(I17="ü",H17,IF(I18="ü",H18,IF(I19="ü",H19,"")))</f>
        <v/>
      </c>
    </row>
    <row r="18" spans="2:10">
      <c r="B18" s="752" t="s">
        <v>586</v>
      </c>
      <c r="C18" s="753"/>
      <c r="D18" s="753"/>
      <c r="E18" s="753"/>
      <c r="F18" s="753"/>
      <c r="G18" s="754"/>
      <c r="H18" s="136">
        <v>1</v>
      </c>
      <c r="I18" s="40"/>
      <c r="J18" s="755"/>
    </row>
    <row r="19" spans="2:10">
      <c r="B19" s="752" t="s">
        <v>587</v>
      </c>
      <c r="C19" s="753"/>
      <c r="D19" s="753"/>
      <c r="E19" s="753"/>
      <c r="F19" s="753"/>
      <c r="G19" s="754"/>
      <c r="H19" s="136">
        <v>0.5</v>
      </c>
      <c r="I19" s="40"/>
      <c r="J19" s="755"/>
    </row>
    <row r="20" spans="2:10">
      <c r="B20" s="752" t="s">
        <v>588</v>
      </c>
      <c r="C20" s="753"/>
      <c r="D20" s="753"/>
      <c r="E20" s="753"/>
      <c r="F20" s="753"/>
      <c r="G20" s="754"/>
      <c r="H20" s="136">
        <v>0</v>
      </c>
      <c r="I20" s="40"/>
      <c r="J20" s="751"/>
    </row>
    <row r="21" spans="2:10">
      <c r="B21" s="31"/>
      <c r="C21" s="31"/>
      <c r="D21" s="31"/>
      <c r="E21" s="31"/>
      <c r="F21" s="31"/>
      <c r="G21" s="31"/>
      <c r="H21" s="137"/>
      <c r="I21" s="144"/>
      <c r="J21" s="139"/>
    </row>
    <row r="22" spans="2:10">
      <c r="B22" s="140" t="s">
        <v>589</v>
      </c>
      <c r="C22" s="31"/>
      <c r="D22" s="31"/>
      <c r="E22" s="31"/>
      <c r="F22" s="31"/>
      <c r="G22" s="31"/>
      <c r="H22" s="137"/>
      <c r="I22" s="144"/>
      <c r="J22" s="139"/>
    </row>
    <row r="23" spans="2:10" s="135" customFormat="1" ht="5.25">
      <c r="B23" s="134"/>
      <c r="C23" s="134"/>
      <c r="D23" s="134"/>
      <c r="E23" s="134"/>
      <c r="F23" s="134"/>
      <c r="G23" s="134"/>
      <c r="H23" s="141"/>
      <c r="I23" s="145"/>
      <c r="J23" s="143"/>
    </row>
    <row r="24" spans="2:10">
      <c r="B24" s="752" t="s">
        <v>590</v>
      </c>
      <c r="C24" s="753"/>
      <c r="D24" s="753"/>
      <c r="E24" s="753"/>
      <c r="F24" s="753"/>
      <c r="G24" s="754"/>
      <c r="H24" s="136">
        <v>1</v>
      </c>
      <c r="I24" s="40"/>
      <c r="J24" s="750" t="str">
        <f>IF(I24="ü",H24,IF(I25="ü",H25,IF(I26="ü",H26,IF(I27="ü",H27,""))))</f>
        <v/>
      </c>
    </row>
    <row r="25" spans="2:10">
      <c r="B25" s="752" t="s">
        <v>591</v>
      </c>
      <c r="C25" s="753"/>
      <c r="D25" s="753"/>
      <c r="E25" s="753"/>
      <c r="F25" s="753"/>
      <c r="G25" s="754"/>
      <c r="H25" s="136">
        <v>0</v>
      </c>
      <c r="I25" s="40"/>
      <c r="J25" s="755"/>
    </row>
    <row r="26" spans="2:10">
      <c r="B26" s="752" t="s">
        <v>592</v>
      </c>
      <c r="C26" s="753"/>
      <c r="D26" s="753"/>
      <c r="E26" s="753"/>
      <c r="F26" s="753"/>
      <c r="G26" s="754"/>
      <c r="H26" s="136">
        <v>0.5</v>
      </c>
      <c r="I26" s="40"/>
      <c r="J26" s="755"/>
    </row>
    <row r="27" spans="2:10">
      <c r="B27" s="752" t="s">
        <v>593</v>
      </c>
      <c r="C27" s="753"/>
      <c r="D27" s="753"/>
      <c r="E27" s="753"/>
      <c r="F27" s="753"/>
      <c r="G27" s="754"/>
      <c r="H27" s="136">
        <v>0.75</v>
      </c>
      <c r="I27" s="40"/>
      <c r="J27" s="751"/>
    </row>
    <row r="28" spans="2:10">
      <c r="B28" s="31"/>
      <c r="C28" s="31"/>
      <c r="D28" s="31"/>
      <c r="E28" s="31"/>
      <c r="F28" s="31"/>
      <c r="G28" s="31"/>
      <c r="H28" s="137"/>
      <c r="I28" s="144"/>
      <c r="J28" s="139"/>
    </row>
    <row r="29" spans="2:10">
      <c r="B29" s="140" t="s">
        <v>594</v>
      </c>
      <c r="C29" s="31"/>
      <c r="D29" s="31"/>
      <c r="E29" s="31"/>
      <c r="F29" s="31"/>
      <c r="G29" s="31"/>
      <c r="H29" s="137"/>
      <c r="I29" s="144"/>
      <c r="J29" s="139"/>
    </row>
    <row r="30" spans="2:10" s="135" customFormat="1" ht="5.25">
      <c r="B30" s="134"/>
      <c r="C30" s="134"/>
      <c r="D30" s="134"/>
      <c r="E30" s="134"/>
      <c r="F30" s="134"/>
      <c r="G30" s="134"/>
      <c r="H30" s="141"/>
      <c r="I30" s="145"/>
      <c r="J30" s="143"/>
    </row>
    <row r="31" spans="2:10">
      <c r="B31" s="752" t="s">
        <v>595</v>
      </c>
      <c r="C31" s="753"/>
      <c r="D31" s="753"/>
      <c r="E31" s="753"/>
      <c r="F31" s="753"/>
      <c r="G31" s="754"/>
      <c r="H31" s="136">
        <v>1.5</v>
      </c>
      <c r="I31" s="40"/>
      <c r="J31" s="750" t="str">
        <f>IF(I31="ü",H31,IF(I32="ü",H32,IF(I33="ü",H33,"")))</f>
        <v/>
      </c>
    </row>
    <row r="32" spans="2:10">
      <c r="B32" s="752" t="s">
        <v>596</v>
      </c>
      <c r="C32" s="753"/>
      <c r="D32" s="753"/>
      <c r="E32" s="753"/>
      <c r="F32" s="753"/>
      <c r="G32" s="754"/>
      <c r="H32" s="136">
        <v>1</v>
      </c>
      <c r="I32" s="40"/>
      <c r="J32" s="755"/>
    </row>
    <row r="33" spans="2:10">
      <c r="B33" s="752" t="s">
        <v>597</v>
      </c>
      <c r="C33" s="753"/>
      <c r="D33" s="753"/>
      <c r="E33" s="753"/>
      <c r="F33" s="753"/>
      <c r="G33" s="754"/>
      <c r="H33" s="136">
        <v>0.5</v>
      </c>
      <c r="I33" s="40"/>
      <c r="J33" s="755"/>
    </row>
    <row r="34" spans="2:10">
      <c r="B34" s="752" t="s">
        <v>598</v>
      </c>
      <c r="C34" s="753"/>
      <c r="D34" s="753"/>
      <c r="E34" s="753"/>
      <c r="F34" s="753"/>
      <c r="G34" s="754"/>
      <c r="H34" s="136">
        <v>0</v>
      </c>
      <c r="I34" s="40"/>
      <c r="J34" s="751"/>
    </row>
    <row r="35" spans="2:10">
      <c r="B35" s="31"/>
      <c r="C35" s="31"/>
      <c r="D35" s="31"/>
      <c r="E35" s="31"/>
      <c r="F35" s="31"/>
      <c r="G35" s="31"/>
      <c r="H35" s="137"/>
      <c r="I35" s="144"/>
      <c r="J35" s="139"/>
    </row>
    <row r="36" spans="2:10">
      <c r="B36" s="140" t="s">
        <v>599</v>
      </c>
      <c r="C36" s="31"/>
      <c r="D36" s="31"/>
      <c r="E36" s="31"/>
      <c r="F36" s="31"/>
      <c r="G36" s="31"/>
      <c r="H36" s="137"/>
      <c r="I36" s="144"/>
      <c r="J36" s="139"/>
    </row>
    <row r="37" spans="2:10" s="135" customFormat="1" ht="5.25">
      <c r="B37" s="134"/>
      <c r="C37" s="134"/>
      <c r="D37" s="134"/>
      <c r="E37" s="134"/>
      <c r="F37" s="134"/>
      <c r="G37" s="134"/>
      <c r="H37" s="141"/>
      <c r="I37" s="145"/>
      <c r="J37" s="143"/>
    </row>
    <row r="38" spans="2:10">
      <c r="B38" s="752" t="s">
        <v>600</v>
      </c>
      <c r="C38" s="753"/>
      <c r="D38" s="753"/>
      <c r="E38" s="753"/>
      <c r="F38" s="753"/>
      <c r="G38" s="754"/>
      <c r="H38" s="136">
        <v>6</v>
      </c>
      <c r="I38" s="146">
        <f>NQ!F154</f>
        <v>0</v>
      </c>
      <c r="J38" s="147">
        <f>I38/10</f>
        <v>0</v>
      </c>
    </row>
    <row r="40" spans="2:10" ht="18.75">
      <c r="B40" s="756" t="s">
        <v>601</v>
      </c>
      <c r="C40" s="757"/>
      <c r="D40" s="757"/>
      <c r="E40" s="757"/>
      <c r="F40" s="757"/>
      <c r="G40" s="757"/>
      <c r="H40" s="758">
        <f>1+SUM(J6:J38)/100</f>
        <v>1</v>
      </c>
      <c r="I40" s="759"/>
      <c r="J40" s="760"/>
    </row>
    <row r="41" spans="2:10" s="135" customFormat="1" ht="5.25">
      <c r="B41" s="148"/>
      <c r="C41" s="148"/>
      <c r="D41" s="148"/>
      <c r="E41" s="148"/>
      <c r="F41" s="148"/>
      <c r="G41" s="148"/>
      <c r="H41" s="148"/>
      <c r="J41" s="148"/>
    </row>
    <row r="42" spans="2:10" s="135" customFormat="1" ht="5.25">
      <c r="B42" s="148"/>
      <c r="C42" s="148"/>
      <c r="D42" s="148"/>
      <c r="E42" s="148"/>
      <c r="F42" s="148"/>
      <c r="G42" s="148"/>
      <c r="H42" s="148"/>
      <c r="J42" s="148"/>
    </row>
    <row r="43" spans="2:10" s="135" customFormat="1" ht="5.25">
      <c r="B43" s="148"/>
      <c r="C43" s="148"/>
      <c r="D43" s="148"/>
      <c r="E43" s="148"/>
      <c r="F43" s="148"/>
      <c r="G43" s="148"/>
      <c r="H43" s="148"/>
      <c r="J43" s="148"/>
    </row>
    <row r="44" spans="2:10">
      <c r="B44" s="761" t="s">
        <v>602</v>
      </c>
      <c r="C44" s="761"/>
      <c r="D44" s="761"/>
      <c r="E44" s="761"/>
      <c r="F44" s="761"/>
      <c r="G44" s="761"/>
      <c r="H44" s="761"/>
      <c r="I44" s="149"/>
      <c r="J44" s="31"/>
    </row>
  </sheetData>
  <mergeCells count="27">
    <mergeCell ref="B40:G40"/>
    <mergeCell ref="H40:J40"/>
    <mergeCell ref="B44:H44"/>
    <mergeCell ref="B31:G31"/>
    <mergeCell ref="J31:J34"/>
    <mergeCell ref="B32:G32"/>
    <mergeCell ref="B33:G33"/>
    <mergeCell ref="B34:G34"/>
    <mergeCell ref="B38:G38"/>
    <mergeCell ref="B17:G17"/>
    <mergeCell ref="J17:J20"/>
    <mergeCell ref="B18:G18"/>
    <mergeCell ref="B19:G19"/>
    <mergeCell ref="B20:G20"/>
    <mergeCell ref="B24:G24"/>
    <mergeCell ref="J24:J27"/>
    <mergeCell ref="B25:G25"/>
    <mergeCell ref="B26:G26"/>
    <mergeCell ref="B27:G27"/>
    <mergeCell ref="B2:J2"/>
    <mergeCell ref="B6:G6"/>
    <mergeCell ref="J6:J7"/>
    <mergeCell ref="B7:G7"/>
    <mergeCell ref="B11:G11"/>
    <mergeCell ref="J11:J13"/>
    <mergeCell ref="B12:G12"/>
    <mergeCell ref="B13:G13"/>
  </mergeCells>
  <pageMargins left="0.23622047244094491" right="0.23622047244094491" top="0.74803149606299213" bottom="0.74803149606299213" header="0.31496062992125984" footer="0.31496062992125984"/>
  <pageSetup paperSize="9" scale="8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Tabelas!$AI$2</xm:f>
          </x14:formula1>
          <xm:sqref>I31:I34 I24:I27 I17:I20 I11:I13 I6:I7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AC163"/>
  <sheetViews>
    <sheetView showGridLines="0" view="pageBreakPreview" topLeftCell="Q1" zoomScaleNormal="100" zoomScaleSheetLayoutView="100" workbookViewId="0">
      <selection activeCell="AF14" sqref="AF14"/>
    </sheetView>
  </sheetViews>
  <sheetFormatPr defaultColWidth="9.140625" defaultRowHeight="12.75" outlineLevelCol="1"/>
  <cols>
    <col min="1" max="1" width="36" style="28" customWidth="1"/>
    <col min="2" max="2" width="10.140625" style="28" hidden="1" customWidth="1" outlineLevel="1"/>
    <col min="3" max="3" width="9.140625" style="28" hidden="1" customWidth="1" outlineLevel="1"/>
    <col min="4" max="4" width="14.7109375" style="28" hidden="1" customWidth="1" outlineLevel="1" collapsed="1"/>
    <col min="5" max="5" width="10.5703125" style="28" hidden="1" customWidth="1" outlineLevel="1"/>
    <col min="6" max="6" width="9.7109375" style="28" hidden="1" customWidth="1" outlineLevel="1"/>
    <col min="7" max="7" width="19.42578125" style="28" customWidth="1" collapsed="1"/>
    <col min="8" max="8" width="19.42578125" style="28" customWidth="1"/>
    <col min="9" max="9" width="9.28515625" style="28" customWidth="1"/>
    <col min="10" max="10" width="15" style="28" customWidth="1"/>
    <col min="11" max="11" width="13.140625" style="28" customWidth="1"/>
    <col min="12" max="12" width="17" style="28" customWidth="1"/>
    <col min="13" max="13" width="9.7109375" style="28" customWidth="1"/>
    <col min="14" max="14" width="14.28515625" style="28" customWidth="1"/>
    <col min="15" max="15" width="17.28515625" style="152" customWidth="1"/>
    <col min="16" max="16" width="9.7109375" style="152" customWidth="1"/>
    <col min="17" max="17" width="13.42578125" style="28" bestFit="1" customWidth="1"/>
    <col min="18" max="18" width="13" style="28" customWidth="1"/>
    <col min="19" max="19" width="14.7109375" style="28" customWidth="1"/>
    <col min="20" max="21" width="19.5703125" style="28" customWidth="1"/>
    <col min="22" max="22" width="17.42578125" style="28" customWidth="1"/>
    <col min="23" max="24" width="19.42578125" style="28" customWidth="1"/>
    <col min="25" max="26" width="21.28515625" style="28" customWidth="1"/>
    <col min="27" max="27" width="20.42578125" style="28" customWidth="1"/>
    <col min="28" max="28" width="20.7109375" style="28" customWidth="1"/>
    <col min="29" max="29" width="18.85546875" style="28" customWidth="1"/>
    <col min="30" max="16384" width="9.140625" style="28"/>
  </cols>
  <sheetData>
    <row r="1" spans="1:29" ht="98.25" customHeight="1">
      <c r="D1" s="455"/>
      <c r="F1" s="328"/>
      <c r="G1" s="328"/>
    </row>
    <row r="2" spans="1:29" ht="12.75" customHeight="1">
      <c r="A2" s="630" t="str">
        <f>CONCATENATE("FINANCIAMENTO ao ",Formulário!C9," para ",Formulário!D17)</f>
        <v xml:space="preserve">FINANCIAMENTO ao Ponto focal: para 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  <c r="O2" s="630"/>
      <c r="P2" s="630"/>
      <c r="Q2" s="630"/>
      <c r="R2" s="630"/>
      <c r="S2" s="630"/>
      <c r="T2" s="630"/>
      <c r="U2" s="630"/>
      <c r="V2" s="630"/>
      <c r="W2" s="630"/>
      <c r="X2" s="630"/>
      <c r="Y2" s="630"/>
      <c r="Z2" s="630"/>
      <c r="AA2" s="630"/>
      <c r="AB2" s="630"/>
      <c r="AC2" s="630"/>
    </row>
    <row r="3" spans="1:29" ht="15.75" customHeight="1">
      <c r="A3" s="631" t="s">
        <v>778</v>
      </c>
      <c r="B3" s="631"/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1"/>
      <c r="P3" s="631"/>
      <c r="Q3" s="631"/>
      <c r="R3" s="631"/>
      <c r="S3" s="631"/>
      <c r="T3" s="631"/>
      <c r="U3" s="631"/>
      <c r="V3" s="631"/>
      <c r="W3" s="631"/>
      <c r="X3" s="631"/>
      <c r="Y3" s="631"/>
      <c r="Z3" s="631"/>
      <c r="AA3" s="631"/>
      <c r="AB3" s="631"/>
      <c r="AC3" s="631"/>
    </row>
    <row r="4" spans="1:29" ht="15.75" customHeight="1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</row>
    <row r="5" spans="1:29" ht="15.75" hidden="1" customHeight="1">
      <c r="A5" s="312"/>
      <c r="B5" s="312"/>
      <c r="C5" s="312"/>
      <c r="D5" s="312"/>
      <c r="E5" s="312"/>
      <c r="F5" s="312"/>
      <c r="G5" s="312">
        <v>2</v>
      </c>
      <c r="H5" s="312">
        <v>3</v>
      </c>
      <c r="I5" s="312"/>
      <c r="J5" s="312"/>
      <c r="K5" s="312"/>
      <c r="L5" s="312"/>
      <c r="M5" s="312"/>
      <c r="N5" s="312">
        <v>1</v>
      </c>
      <c r="O5" s="312"/>
      <c r="P5" s="312"/>
      <c r="Q5" s="312"/>
    </row>
    <row r="6" spans="1:29" ht="33.75" hidden="1" customHeight="1">
      <c r="A6" s="338"/>
      <c r="B6" s="344" t="s">
        <v>742</v>
      </c>
      <c r="C6" s="345" t="s">
        <v>319</v>
      </c>
      <c r="D6" s="344" t="s">
        <v>743</v>
      </c>
      <c r="E6" s="346" t="s">
        <v>744</v>
      </c>
      <c r="F6" s="346" t="s">
        <v>745</v>
      </c>
      <c r="G6" s="344" t="s">
        <v>746</v>
      </c>
      <c r="H6" s="344" t="s">
        <v>747</v>
      </c>
      <c r="I6" s="346" t="s">
        <v>748</v>
      </c>
      <c r="J6" s="346" t="s">
        <v>749</v>
      </c>
      <c r="K6" s="346" t="s">
        <v>750</v>
      </c>
      <c r="L6" s="346" t="s">
        <v>751</v>
      </c>
      <c r="M6" s="346" t="s">
        <v>752</v>
      </c>
      <c r="N6" s="346" t="s">
        <v>753</v>
      </c>
      <c r="O6" s="346" t="s">
        <v>754</v>
      </c>
      <c r="P6" s="346" t="s">
        <v>755</v>
      </c>
      <c r="Q6" s="346" t="s">
        <v>756</v>
      </c>
      <c r="R6" s="344" t="s">
        <v>742</v>
      </c>
      <c r="S6" s="346" t="s">
        <v>757</v>
      </c>
      <c r="T6" s="344" t="s">
        <v>758</v>
      </c>
    </row>
    <row r="7" spans="1:29" ht="15.75" hidden="1" customHeight="1">
      <c r="A7" s="312"/>
      <c r="B7" s="312"/>
      <c r="C7" s="312"/>
      <c r="D7" s="329">
        <v>0</v>
      </c>
      <c r="E7" s="329">
        <v>0</v>
      </c>
      <c r="F7" s="329">
        <v>0</v>
      </c>
      <c r="G7" s="329" t="e">
        <f>VLOOKUP(VLOOKUP('Ficha de investimento'!$F$7,Tabelas!A:B,2,FALSE),Tabelas!$AB$2:$AD$4,2,FALSE)</f>
        <v>#REF!</v>
      </c>
      <c r="H7" s="329" t="e">
        <f>VLOOKUP(VLOOKUP('Ficha de investimento'!$F$7,Tabelas!A:B,2,FALSE),Tabelas!$AB$2:$AD$4,2,FALSE)</f>
        <v>#REF!</v>
      </c>
      <c r="I7" s="329">
        <v>0</v>
      </c>
      <c r="J7" s="329" t="e">
        <f>VLOOKUP(VLOOKUP('Ficha de investimento'!$F$7,Tabelas!A:B,2,FALSE),Tabelas!$AB$2:$AD$4,2,FALSE)</f>
        <v>#REF!</v>
      </c>
      <c r="K7" s="329" t="e">
        <f>VLOOKUP(VLOOKUP('Ficha de investimento'!$F$7,Tabelas!A:B,2,FALSE),Tabelas!$AB$2:$AD$4,3,FALSE)</f>
        <v>#REF!</v>
      </c>
      <c r="L7" s="329" t="e">
        <f>VLOOKUP(VLOOKUP('Ficha de investimento'!$F$7,Tabelas!A:B,2,FALSE),Tabelas!$AB$2:$AD$4,3,FALSE)</f>
        <v>#REF!</v>
      </c>
      <c r="M7" s="329" t="e">
        <f>VLOOKUP(VLOOKUP('Ficha de investimento'!$F$7,Tabelas!A:B,2,FALSE),Tabelas!$AB$2:$AD$4,3,FALSE)</f>
        <v>#REF!</v>
      </c>
      <c r="N7" s="329">
        <v>0</v>
      </c>
      <c r="O7" s="329" t="e">
        <f>VLOOKUP(VLOOKUP('Ficha de investimento'!$F$7,Tabelas!A:B,2,FALSE),Tabelas!$AB$2:$AD$4,3,FALSE)</f>
        <v>#REF!</v>
      </c>
      <c r="P7" s="329" t="e">
        <f>VLOOKUP(VLOOKUP('Ficha de investimento'!$F$7,Tabelas!A:B,2,FALSE),Tabelas!$AB$2:$AD$4,3,FALSE)</f>
        <v>#REF!</v>
      </c>
      <c r="Q7" s="329" t="e">
        <f>VLOOKUP(VLOOKUP('Ficha de investimento'!$F$7,Tabelas!A:B,2,FALSE),Tabelas!$AB$2:$AD$4,3,FALSE)</f>
        <v>#REF!</v>
      </c>
      <c r="R7" s="328">
        <v>0</v>
      </c>
      <c r="S7" s="328" t="e">
        <f>VLOOKUP(VLOOKUP('Ficha de investimento'!$F$7,Tabelas!A:B,2,FALSE),Tabelas!$AB$2:$AD$4,3,FALSE)</f>
        <v>#REF!</v>
      </c>
      <c r="T7" s="328"/>
      <c r="U7" s="328"/>
      <c r="V7" s="328"/>
      <c r="W7" s="328"/>
      <c r="X7" s="328"/>
      <c r="Z7" s="328"/>
    </row>
    <row r="8" spans="1:29">
      <c r="B8" s="634" t="s">
        <v>384</v>
      </c>
      <c r="C8" s="634"/>
      <c r="D8" s="634" t="s">
        <v>387</v>
      </c>
      <c r="E8" s="634"/>
      <c r="F8" s="634"/>
      <c r="G8" s="634" t="s">
        <v>730</v>
      </c>
      <c r="H8" s="634"/>
      <c r="I8" s="634"/>
      <c r="J8" s="634"/>
      <c r="K8" s="634"/>
      <c r="L8" s="634"/>
      <c r="M8" s="634"/>
      <c r="N8" s="634"/>
      <c r="O8" s="634"/>
      <c r="P8" s="634"/>
      <c r="Q8" s="634"/>
      <c r="R8" s="634"/>
      <c r="S8" s="634"/>
      <c r="T8" s="442" t="s">
        <v>609</v>
      </c>
      <c r="U8" s="330"/>
    </row>
    <row r="9" spans="1:29" ht="102">
      <c r="A9" s="320" t="s">
        <v>612</v>
      </c>
      <c r="B9" s="324" t="s">
        <v>726</v>
      </c>
      <c r="C9" s="325" t="s">
        <v>735</v>
      </c>
      <c r="D9" s="324" t="s">
        <v>727</v>
      </c>
      <c r="E9" s="150" t="s">
        <v>722</v>
      </c>
      <c r="F9" s="325" t="s">
        <v>721</v>
      </c>
      <c r="G9" s="326" t="s">
        <v>724</v>
      </c>
      <c r="H9" s="327" t="s">
        <v>725</v>
      </c>
      <c r="I9" s="150" t="s">
        <v>665</v>
      </c>
      <c r="J9" s="150" t="s">
        <v>728</v>
      </c>
      <c r="K9" s="150" t="s">
        <v>729</v>
      </c>
      <c r="L9" s="150" t="s">
        <v>368</v>
      </c>
      <c r="M9" s="150" t="s">
        <v>606</v>
      </c>
      <c r="N9" s="150" t="s">
        <v>610</v>
      </c>
      <c r="O9" s="150" t="s">
        <v>369</v>
      </c>
      <c r="P9" s="150" t="s">
        <v>723</v>
      </c>
      <c r="Q9" s="150" t="s">
        <v>607</v>
      </c>
      <c r="R9" s="150" t="s">
        <v>626</v>
      </c>
      <c r="S9" s="325" t="s">
        <v>608</v>
      </c>
      <c r="T9" s="322" t="s">
        <v>779</v>
      </c>
      <c r="U9" s="331" t="s">
        <v>734</v>
      </c>
      <c r="V9" s="340" t="s">
        <v>740</v>
      </c>
      <c r="W9" s="340" t="s">
        <v>790</v>
      </c>
      <c r="X9" s="304" t="s">
        <v>764</v>
      </c>
      <c r="Y9" s="304" t="s">
        <v>795</v>
      </c>
      <c r="Z9" s="304" t="s">
        <v>796</v>
      </c>
      <c r="AA9" s="304" t="s">
        <v>788</v>
      </c>
      <c r="AB9" s="304" t="s">
        <v>797</v>
      </c>
      <c r="AC9" s="304" t="s">
        <v>741</v>
      </c>
    </row>
    <row r="10" spans="1:29" ht="15.75">
      <c r="A10" s="491">
        <f>+'Anexo II'!A6</f>
        <v>0</v>
      </c>
      <c r="B10" s="321" t="e">
        <f>+'Anexo III'!#REF!</f>
        <v>#REF!</v>
      </c>
      <c r="C10" s="321" t="e">
        <f>+'Anexo III'!#REF!</f>
        <v>#REF!</v>
      </c>
      <c r="D10" s="321" t="e">
        <f>+'Anexo III'!#REF!</f>
        <v>#REF!</v>
      </c>
      <c r="E10" s="321" t="e">
        <f>+'Anexo III'!#REF!</f>
        <v>#REF!</v>
      </c>
      <c r="F10" s="321" t="e">
        <f>+'Anexo III'!#REF!</f>
        <v>#REF!</v>
      </c>
      <c r="G10" s="321">
        <f>+'Anexo III'!B8</f>
        <v>0</v>
      </c>
      <c r="H10" s="321">
        <f>+'Anexo III'!C8</f>
        <v>0</v>
      </c>
      <c r="I10" s="321" t="e">
        <f>+'Anexo III'!#REF!</f>
        <v>#REF!</v>
      </c>
      <c r="J10" s="321">
        <f>+'Anexo III'!D8</f>
        <v>0</v>
      </c>
      <c r="K10" s="321">
        <f>+'Anexo III'!E8</f>
        <v>0</v>
      </c>
      <c r="L10" s="321">
        <f>+'Anexo III'!F8</f>
        <v>0</v>
      </c>
      <c r="M10" s="321">
        <f>+'Anexo III'!G8</f>
        <v>0</v>
      </c>
      <c r="N10" s="321">
        <f>+'Anexo III'!H8</f>
        <v>0</v>
      </c>
      <c r="O10" s="321">
        <f>+'Anexo III'!I8</f>
        <v>0</v>
      </c>
      <c r="P10" s="321">
        <f>+'Anexo III'!J8</f>
        <v>0</v>
      </c>
      <c r="Q10" s="321">
        <f>+'Anexo III'!K8</f>
        <v>0</v>
      </c>
      <c r="R10" s="321" t="e">
        <f>+'Anexo III'!#REF!</f>
        <v>#REF!</v>
      </c>
      <c r="S10" s="321">
        <f>+'Anexo III'!L8</f>
        <v>0</v>
      </c>
      <c r="T10" s="323" t="e">
        <f t="shared" ref="T10" si="0">SUM(G10:S10)</f>
        <v>#REF!</v>
      </c>
      <c r="U10" s="332" t="e">
        <f t="shared" ref="U10" si="1">ROUND(+G10*$G$7+H10*$H$7+I10*$I$7+J10*$J$7+K10*$K$7+L10*$L$7+M10*$M$7+N10*$N$7+O10*$O$7+P10*$P$7+Q10*$Q$7+R10*$R$7+S10*$S$7,2)</f>
        <v>#REF!</v>
      </c>
      <c r="V10" s="341" t="e">
        <f t="shared" ref="V10" si="2">SUM(T10:U10)</f>
        <v>#REF!</v>
      </c>
      <c r="W10" s="341" t="e">
        <f>IF(V10=0,"",+U10*Y10/V10)</f>
        <v>#REF!</v>
      </c>
      <c r="X10" s="341" t="e">
        <f t="shared" ref="X10" si="3">MIN(D10+E10+F10,AA10)</f>
        <v>#REF!</v>
      </c>
      <c r="Y10" s="309" t="e">
        <f t="shared" ref="Y10" si="4">MIN(V10,AB10)</f>
        <v>#REF!</v>
      </c>
      <c r="Z10" s="341" t="e">
        <f t="shared" ref="Z10" si="5">+X10+Y10</f>
        <v>#REF!</v>
      </c>
      <c r="AA10" s="309">
        <f>+'Valores de referencia'!C10*'Anexo II'!I6</f>
        <v>7286794</v>
      </c>
      <c r="AB10" s="309" t="e">
        <f>IF(V10&lt;&gt;0,SUBTOTAL(9,'Valores de referencia'!Q10:U10),"")</f>
        <v>#REF!</v>
      </c>
      <c r="AC10" s="309" t="e">
        <f>+D10+V10-Z10</f>
        <v>#REF!</v>
      </c>
    </row>
    <row r="11" spans="1:29" ht="15.75">
      <c r="A11" s="491">
        <f>+'Anexo II'!A7</f>
        <v>0</v>
      </c>
      <c r="B11" s="321" t="e">
        <f>+'Anexo III'!#REF!</f>
        <v>#REF!</v>
      </c>
      <c r="C11" s="321" t="e">
        <f>+'Anexo III'!#REF!</f>
        <v>#REF!</v>
      </c>
      <c r="D11" s="321" t="e">
        <f>+'Anexo III'!#REF!</f>
        <v>#REF!</v>
      </c>
      <c r="E11" s="321" t="e">
        <f>+'Anexo III'!#REF!</f>
        <v>#REF!</v>
      </c>
      <c r="F11" s="321" t="e">
        <f>+'Anexo III'!#REF!</f>
        <v>#REF!</v>
      </c>
      <c r="G11" s="321">
        <f>+'Anexo III'!B9</f>
        <v>0</v>
      </c>
      <c r="H11" s="321">
        <f>+'Anexo III'!C9</f>
        <v>0</v>
      </c>
      <c r="I11" s="321" t="e">
        <f>+'Anexo III'!#REF!</f>
        <v>#REF!</v>
      </c>
      <c r="J11" s="321">
        <f>+'Anexo III'!D9</f>
        <v>0</v>
      </c>
      <c r="K11" s="321">
        <f>+'Anexo III'!E9</f>
        <v>0</v>
      </c>
      <c r="L11" s="321">
        <f>+'Anexo III'!F9</f>
        <v>0</v>
      </c>
      <c r="M11" s="321">
        <f>+'Anexo III'!G9</f>
        <v>0</v>
      </c>
      <c r="N11" s="321">
        <f>+'Anexo III'!H9</f>
        <v>0</v>
      </c>
      <c r="O11" s="321">
        <f>+'Anexo III'!I9</f>
        <v>0</v>
      </c>
      <c r="P11" s="321">
        <f>+'Anexo III'!J9</f>
        <v>0</v>
      </c>
      <c r="Q11" s="321">
        <f>+'Anexo III'!K9</f>
        <v>0</v>
      </c>
      <c r="R11" s="321" t="e">
        <f>+'Anexo III'!#REF!</f>
        <v>#REF!</v>
      </c>
      <c r="S11" s="321">
        <f>+'Anexo III'!L9</f>
        <v>0</v>
      </c>
      <c r="T11" s="323" t="e">
        <f t="shared" ref="T11:T74" si="6">SUM(G11:S11)</f>
        <v>#REF!</v>
      </c>
      <c r="U11" s="332" t="e">
        <f t="shared" ref="U11:U74" si="7">ROUND(+G11*$G$7+H11*$H$7+I11*$I$7+J11*$J$7+K11*$K$7+L11*$L$7+M11*$M$7+N11*$N$7+O11*$O$7+P11*$P$7+Q11*$Q$7+R11*$R$7+S11*$S$7,2)</f>
        <v>#REF!</v>
      </c>
      <c r="V11" s="341" t="e">
        <f t="shared" ref="V11:V74" si="8">SUM(T11:U11)</f>
        <v>#REF!</v>
      </c>
      <c r="W11" s="341" t="e">
        <f t="shared" ref="W11:W74" si="9">IF(V11=0,"",+U11*Y11/V11)</f>
        <v>#REF!</v>
      </c>
      <c r="X11" s="341" t="e">
        <f t="shared" ref="X11:X74" si="10">MIN(D11+E11+F11,AA11)</f>
        <v>#REF!</v>
      </c>
      <c r="Y11" s="309" t="e">
        <f t="shared" ref="Y11:Y74" si="11">MIN(V11,AB11)</f>
        <v>#REF!</v>
      </c>
      <c r="Z11" s="341" t="e">
        <f t="shared" ref="Z11:Z74" si="12">+X11+Y11</f>
        <v>#REF!</v>
      </c>
      <c r="AA11" s="309">
        <f>+'Valores de referencia'!C11*'Anexo II'!I7</f>
        <v>0</v>
      </c>
      <c r="AB11" s="309" t="e">
        <f>IF(V11&lt;&gt;0,SUBTOTAL(9,'Valores de referencia'!Q11:U11),"")</f>
        <v>#REF!</v>
      </c>
      <c r="AC11" s="309" t="e">
        <f t="shared" ref="AC11:AC74" si="13">+D11+V11-Z11</f>
        <v>#REF!</v>
      </c>
    </row>
    <row r="12" spans="1:29" ht="15.75">
      <c r="A12" s="491">
        <f>+'Anexo II'!A8</f>
        <v>0</v>
      </c>
      <c r="B12" s="321" t="e">
        <f>+'Anexo III'!#REF!</f>
        <v>#REF!</v>
      </c>
      <c r="C12" s="321" t="e">
        <f>+'Anexo III'!#REF!</f>
        <v>#REF!</v>
      </c>
      <c r="D12" s="321" t="e">
        <f>+'Anexo III'!#REF!</f>
        <v>#REF!</v>
      </c>
      <c r="E12" s="321" t="e">
        <f>+'Anexo III'!#REF!</f>
        <v>#REF!</v>
      </c>
      <c r="F12" s="321" t="e">
        <f>+'Anexo III'!#REF!</f>
        <v>#REF!</v>
      </c>
      <c r="G12" s="321">
        <f>+'Anexo III'!B10</f>
        <v>0</v>
      </c>
      <c r="H12" s="321">
        <f>+'Anexo III'!C10</f>
        <v>0</v>
      </c>
      <c r="I12" s="321" t="e">
        <f>+'Anexo III'!#REF!</f>
        <v>#REF!</v>
      </c>
      <c r="J12" s="321">
        <f>+'Anexo III'!D10</f>
        <v>0</v>
      </c>
      <c r="K12" s="321">
        <f>+'Anexo III'!E10</f>
        <v>0</v>
      </c>
      <c r="L12" s="321">
        <f>+'Anexo III'!F10</f>
        <v>0</v>
      </c>
      <c r="M12" s="321">
        <f>+'Anexo III'!G10</f>
        <v>0</v>
      </c>
      <c r="N12" s="321">
        <f>+'Anexo III'!H10</f>
        <v>0</v>
      </c>
      <c r="O12" s="321">
        <f>+'Anexo III'!I10</f>
        <v>0</v>
      </c>
      <c r="P12" s="321">
        <f>+'Anexo III'!J10</f>
        <v>0</v>
      </c>
      <c r="Q12" s="321">
        <f>+'Anexo III'!K10</f>
        <v>0</v>
      </c>
      <c r="R12" s="321" t="e">
        <f>+'Anexo III'!#REF!</f>
        <v>#REF!</v>
      </c>
      <c r="S12" s="321">
        <f>+'Anexo III'!L10</f>
        <v>0</v>
      </c>
      <c r="T12" s="323" t="e">
        <f t="shared" si="6"/>
        <v>#REF!</v>
      </c>
      <c r="U12" s="332" t="e">
        <f t="shared" si="7"/>
        <v>#REF!</v>
      </c>
      <c r="V12" s="341" t="e">
        <f t="shared" si="8"/>
        <v>#REF!</v>
      </c>
      <c r="W12" s="341" t="e">
        <f t="shared" si="9"/>
        <v>#REF!</v>
      </c>
      <c r="X12" s="341" t="e">
        <f t="shared" si="10"/>
        <v>#REF!</v>
      </c>
      <c r="Y12" s="309" t="e">
        <f t="shared" si="11"/>
        <v>#REF!</v>
      </c>
      <c r="Z12" s="341" t="e">
        <f t="shared" si="12"/>
        <v>#REF!</v>
      </c>
      <c r="AA12" s="309">
        <f>+'Valores de referencia'!C12*'Anexo II'!I8</f>
        <v>0</v>
      </c>
      <c r="AB12" s="309" t="e">
        <f>IF(V12&lt;&gt;0,SUBTOTAL(9,'Valores de referencia'!Q12:U12),"")</f>
        <v>#REF!</v>
      </c>
      <c r="AC12" s="309" t="e">
        <f t="shared" si="13"/>
        <v>#REF!</v>
      </c>
    </row>
    <row r="13" spans="1:29" ht="15.75">
      <c r="A13" s="491">
        <f>+'Anexo II'!A9</f>
        <v>0</v>
      </c>
      <c r="B13" s="321" t="e">
        <f>+'Anexo III'!#REF!</f>
        <v>#REF!</v>
      </c>
      <c r="C13" s="321" t="e">
        <f>+'Anexo III'!#REF!</f>
        <v>#REF!</v>
      </c>
      <c r="D13" s="321" t="e">
        <f>+'Anexo III'!#REF!</f>
        <v>#REF!</v>
      </c>
      <c r="E13" s="321" t="e">
        <f>+'Anexo III'!#REF!</f>
        <v>#REF!</v>
      </c>
      <c r="F13" s="321" t="e">
        <f>+'Anexo III'!#REF!</f>
        <v>#REF!</v>
      </c>
      <c r="G13" s="321">
        <f>+'Anexo III'!B11</f>
        <v>0</v>
      </c>
      <c r="H13" s="321">
        <f>+'Anexo III'!C11</f>
        <v>0</v>
      </c>
      <c r="I13" s="321" t="e">
        <f>+'Anexo III'!#REF!</f>
        <v>#REF!</v>
      </c>
      <c r="J13" s="321">
        <f>+'Anexo III'!D11</f>
        <v>0</v>
      </c>
      <c r="K13" s="321">
        <f>+'Anexo III'!E11</f>
        <v>0</v>
      </c>
      <c r="L13" s="321">
        <f>+'Anexo III'!F11</f>
        <v>0</v>
      </c>
      <c r="M13" s="321">
        <f>+'Anexo III'!G11</f>
        <v>0</v>
      </c>
      <c r="N13" s="321">
        <f>+'Anexo III'!H11</f>
        <v>0</v>
      </c>
      <c r="O13" s="321">
        <f>+'Anexo III'!I11</f>
        <v>0</v>
      </c>
      <c r="P13" s="321">
        <f>+'Anexo III'!J11</f>
        <v>0</v>
      </c>
      <c r="Q13" s="321">
        <f>+'Anexo III'!K11</f>
        <v>0</v>
      </c>
      <c r="R13" s="321" t="e">
        <f>+'Anexo III'!#REF!</f>
        <v>#REF!</v>
      </c>
      <c r="S13" s="321">
        <f>+'Anexo III'!L11</f>
        <v>0</v>
      </c>
      <c r="T13" s="323" t="e">
        <f t="shared" si="6"/>
        <v>#REF!</v>
      </c>
      <c r="U13" s="332" t="e">
        <f t="shared" si="7"/>
        <v>#REF!</v>
      </c>
      <c r="V13" s="341" t="e">
        <f t="shared" si="8"/>
        <v>#REF!</v>
      </c>
      <c r="W13" s="341" t="e">
        <f t="shared" si="9"/>
        <v>#REF!</v>
      </c>
      <c r="X13" s="341" t="e">
        <f t="shared" si="10"/>
        <v>#REF!</v>
      </c>
      <c r="Y13" s="309" t="e">
        <f t="shared" si="11"/>
        <v>#REF!</v>
      </c>
      <c r="Z13" s="341" t="e">
        <f t="shared" si="12"/>
        <v>#REF!</v>
      </c>
      <c r="AA13" s="309">
        <f>+'Valores de referencia'!C13*'Anexo II'!I9</f>
        <v>0</v>
      </c>
      <c r="AB13" s="309" t="e">
        <f>IF(V13&lt;&gt;0,SUBTOTAL(9,'Valores de referencia'!Q13:U13),"")</f>
        <v>#REF!</v>
      </c>
      <c r="AC13" s="309" t="e">
        <f t="shared" si="13"/>
        <v>#REF!</v>
      </c>
    </row>
    <row r="14" spans="1:29" ht="15.75">
      <c r="A14" s="491">
        <f>+'Anexo II'!A10</f>
        <v>0</v>
      </c>
      <c r="B14" s="321" t="e">
        <f>+'Anexo III'!#REF!</f>
        <v>#REF!</v>
      </c>
      <c r="C14" s="321" t="e">
        <f>+'Anexo III'!#REF!</f>
        <v>#REF!</v>
      </c>
      <c r="D14" s="321" t="e">
        <f>+'Anexo III'!#REF!</f>
        <v>#REF!</v>
      </c>
      <c r="E14" s="321" t="e">
        <f>+'Anexo III'!#REF!</f>
        <v>#REF!</v>
      </c>
      <c r="F14" s="321" t="e">
        <f>+'Anexo III'!#REF!</f>
        <v>#REF!</v>
      </c>
      <c r="G14" s="321">
        <f>+'Anexo III'!B12</f>
        <v>0</v>
      </c>
      <c r="H14" s="321">
        <f>+'Anexo III'!C12</f>
        <v>0</v>
      </c>
      <c r="I14" s="321" t="e">
        <f>+'Anexo III'!#REF!</f>
        <v>#REF!</v>
      </c>
      <c r="J14" s="321">
        <f>+'Anexo III'!D12</f>
        <v>0</v>
      </c>
      <c r="K14" s="321">
        <f>+'Anexo III'!E12</f>
        <v>0</v>
      </c>
      <c r="L14" s="321">
        <f>+'Anexo III'!F12</f>
        <v>0</v>
      </c>
      <c r="M14" s="321">
        <f>+'Anexo III'!G12</f>
        <v>0</v>
      </c>
      <c r="N14" s="321">
        <f>+'Anexo III'!H12</f>
        <v>0</v>
      </c>
      <c r="O14" s="321">
        <f>+'Anexo III'!I12</f>
        <v>0</v>
      </c>
      <c r="P14" s="321">
        <f>+'Anexo III'!J12</f>
        <v>0</v>
      </c>
      <c r="Q14" s="321">
        <f>+'Anexo III'!K12</f>
        <v>0</v>
      </c>
      <c r="R14" s="321" t="e">
        <f>+'Anexo III'!#REF!</f>
        <v>#REF!</v>
      </c>
      <c r="S14" s="321">
        <f>+'Anexo III'!L12</f>
        <v>0</v>
      </c>
      <c r="T14" s="323" t="e">
        <f t="shared" si="6"/>
        <v>#REF!</v>
      </c>
      <c r="U14" s="332" t="e">
        <f t="shared" si="7"/>
        <v>#REF!</v>
      </c>
      <c r="V14" s="341" t="e">
        <f t="shared" si="8"/>
        <v>#REF!</v>
      </c>
      <c r="W14" s="341" t="e">
        <f t="shared" si="9"/>
        <v>#REF!</v>
      </c>
      <c r="X14" s="341" t="e">
        <f t="shared" si="10"/>
        <v>#REF!</v>
      </c>
      <c r="Y14" s="309" t="e">
        <f t="shared" si="11"/>
        <v>#REF!</v>
      </c>
      <c r="Z14" s="341" t="e">
        <f t="shared" si="12"/>
        <v>#REF!</v>
      </c>
      <c r="AA14" s="309">
        <f>+'Valores de referencia'!C14*'Anexo II'!I10</f>
        <v>0</v>
      </c>
      <c r="AB14" s="309" t="e">
        <f>IF(V14&lt;&gt;0,SUBTOTAL(9,'Valores de referencia'!Q14:U14),"")</f>
        <v>#REF!</v>
      </c>
      <c r="AC14" s="309" t="e">
        <f t="shared" si="13"/>
        <v>#REF!</v>
      </c>
    </row>
    <row r="15" spans="1:29" ht="15.75">
      <c r="A15" s="491">
        <f>+'Anexo II'!A11</f>
        <v>0</v>
      </c>
      <c r="B15" s="321" t="e">
        <f>+'Anexo III'!#REF!</f>
        <v>#REF!</v>
      </c>
      <c r="C15" s="321" t="e">
        <f>+'Anexo III'!#REF!</f>
        <v>#REF!</v>
      </c>
      <c r="D15" s="321" t="e">
        <f>+'Anexo III'!#REF!</f>
        <v>#REF!</v>
      </c>
      <c r="E15" s="321" t="e">
        <f>+'Anexo III'!#REF!</f>
        <v>#REF!</v>
      </c>
      <c r="F15" s="321" t="e">
        <f>+'Anexo III'!#REF!</f>
        <v>#REF!</v>
      </c>
      <c r="G15" s="321">
        <f>+'Anexo III'!B13</f>
        <v>0</v>
      </c>
      <c r="H15" s="321">
        <f>+'Anexo III'!C13</f>
        <v>0</v>
      </c>
      <c r="I15" s="321" t="e">
        <f>+'Anexo III'!#REF!</f>
        <v>#REF!</v>
      </c>
      <c r="J15" s="321">
        <f>+'Anexo III'!D13</f>
        <v>0</v>
      </c>
      <c r="K15" s="321">
        <f>+'Anexo III'!E13</f>
        <v>0</v>
      </c>
      <c r="L15" s="321">
        <f>+'Anexo III'!F13</f>
        <v>0</v>
      </c>
      <c r="M15" s="321">
        <f>+'Anexo III'!G13</f>
        <v>0</v>
      </c>
      <c r="N15" s="321">
        <f>+'Anexo III'!H13</f>
        <v>0</v>
      </c>
      <c r="O15" s="321">
        <f>+'Anexo III'!I13</f>
        <v>0</v>
      </c>
      <c r="P15" s="321">
        <f>+'Anexo III'!J13</f>
        <v>0</v>
      </c>
      <c r="Q15" s="321">
        <f>+'Anexo III'!K13</f>
        <v>0</v>
      </c>
      <c r="R15" s="321" t="e">
        <f>+'Anexo III'!#REF!</f>
        <v>#REF!</v>
      </c>
      <c r="S15" s="321">
        <f>+'Anexo III'!L13</f>
        <v>0</v>
      </c>
      <c r="T15" s="323" t="e">
        <f t="shared" si="6"/>
        <v>#REF!</v>
      </c>
      <c r="U15" s="332" t="e">
        <f t="shared" si="7"/>
        <v>#REF!</v>
      </c>
      <c r="V15" s="341" t="e">
        <f t="shared" si="8"/>
        <v>#REF!</v>
      </c>
      <c r="W15" s="341" t="e">
        <f t="shared" si="9"/>
        <v>#REF!</v>
      </c>
      <c r="X15" s="341" t="e">
        <f t="shared" si="10"/>
        <v>#REF!</v>
      </c>
      <c r="Y15" s="309" t="e">
        <f t="shared" si="11"/>
        <v>#REF!</v>
      </c>
      <c r="Z15" s="341" t="e">
        <f t="shared" si="12"/>
        <v>#REF!</v>
      </c>
      <c r="AA15" s="309">
        <f>+'Valores de referencia'!C15*'Anexo II'!I11</f>
        <v>0</v>
      </c>
      <c r="AB15" s="309" t="e">
        <f>IF(V15&lt;&gt;0,SUBTOTAL(9,'Valores de referencia'!Q15:U15),"")</f>
        <v>#REF!</v>
      </c>
      <c r="AC15" s="309" t="e">
        <f t="shared" si="13"/>
        <v>#REF!</v>
      </c>
    </row>
    <row r="16" spans="1:29" ht="15.75">
      <c r="A16" s="491">
        <f>+'Anexo II'!A12</f>
        <v>0</v>
      </c>
      <c r="B16" s="321" t="e">
        <f>+'Anexo III'!#REF!</f>
        <v>#REF!</v>
      </c>
      <c r="C16" s="321" t="e">
        <f>+'Anexo III'!#REF!</f>
        <v>#REF!</v>
      </c>
      <c r="D16" s="321" t="e">
        <f>+'Anexo III'!#REF!</f>
        <v>#REF!</v>
      </c>
      <c r="E16" s="321" t="e">
        <f>+'Anexo III'!#REF!</f>
        <v>#REF!</v>
      </c>
      <c r="F16" s="321" t="e">
        <f>+'Anexo III'!#REF!</f>
        <v>#REF!</v>
      </c>
      <c r="G16" s="321">
        <f>+'Anexo III'!B14</f>
        <v>0</v>
      </c>
      <c r="H16" s="321">
        <f>+'Anexo III'!C14</f>
        <v>0</v>
      </c>
      <c r="I16" s="321" t="e">
        <f>+'Anexo III'!#REF!</f>
        <v>#REF!</v>
      </c>
      <c r="J16" s="321">
        <f>+'Anexo III'!D14</f>
        <v>0</v>
      </c>
      <c r="K16" s="321">
        <f>+'Anexo III'!E14</f>
        <v>0</v>
      </c>
      <c r="L16" s="321">
        <f>+'Anexo III'!F14</f>
        <v>0</v>
      </c>
      <c r="M16" s="321">
        <f>+'Anexo III'!G14</f>
        <v>0</v>
      </c>
      <c r="N16" s="321">
        <f>+'Anexo III'!H14</f>
        <v>0</v>
      </c>
      <c r="O16" s="321">
        <f>+'Anexo III'!I14</f>
        <v>0</v>
      </c>
      <c r="P16" s="321">
        <f>+'Anexo III'!J14</f>
        <v>0</v>
      </c>
      <c r="Q16" s="321">
        <f>+'Anexo III'!K14</f>
        <v>0</v>
      </c>
      <c r="R16" s="321" t="e">
        <f>+'Anexo III'!#REF!</f>
        <v>#REF!</v>
      </c>
      <c r="S16" s="321">
        <f>+'Anexo III'!L14</f>
        <v>0</v>
      </c>
      <c r="T16" s="323" t="e">
        <f t="shared" si="6"/>
        <v>#REF!</v>
      </c>
      <c r="U16" s="332" t="e">
        <f t="shared" si="7"/>
        <v>#REF!</v>
      </c>
      <c r="V16" s="341" t="e">
        <f t="shared" si="8"/>
        <v>#REF!</v>
      </c>
      <c r="W16" s="341" t="e">
        <f t="shared" si="9"/>
        <v>#REF!</v>
      </c>
      <c r="X16" s="341" t="e">
        <f t="shared" si="10"/>
        <v>#REF!</v>
      </c>
      <c r="Y16" s="309" t="e">
        <f t="shared" si="11"/>
        <v>#REF!</v>
      </c>
      <c r="Z16" s="341" t="e">
        <f t="shared" si="12"/>
        <v>#REF!</v>
      </c>
      <c r="AA16" s="309">
        <f>+'Valores de referencia'!C16*'Anexo II'!I12</f>
        <v>0</v>
      </c>
      <c r="AB16" s="309" t="e">
        <f>IF(V16&lt;&gt;0,SUBTOTAL(9,'Valores de referencia'!Q16:U16),"")</f>
        <v>#REF!</v>
      </c>
      <c r="AC16" s="309" t="e">
        <f t="shared" si="13"/>
        <v>#REF!</v>
      </c>
    </row>
    <row r="17" spans="1:29" ht="15.75">
      <c r="A17" s="491">
        <f>+'Anexo II'!A13</f>
        <v>0</v>
      </c>
      <c r="B17" s="321" t="e">
        <f>+'Anexo III'!#REF!</f>
        <v>#REF!</v>
      </c>
      <c r="C17" s="321" t="e">
        <f>+'Anexo III'!#REF!</f>
        <v>#REF!</v>
      </c>
      <c r="D17" s="321" t="e">
        <f>+'Anexo III'!#REF!</f>
        <v>#REF!</v>
      </c>
      <c r="E17" s="321" t="e">
        <f>+'Anexo III'!#REF!</f>
        <v>#REF!</v>
      </c>
      <c r="F17" s="321" t="e">
        <f>+'Anexo III'!#REF!</f>
        <v>#REF!</v>
      </c>
      <c r="G17" s="321">
        <f>+'Anexo III'!B15</f>
        <v>0</v>
      </c>
      <c r="H17" s="321">
        <f>+'Anexo III'!C15</f>
        <v>0</v>
      </c>
      <c r="I17" s="321" t="e">
        <f>+'Anexo III'!#REF!</f>
        <v>#REF!</v>
      </c>
      <c r="J17" s="321">
        <f>+'Anexo III'!D15</f>
        <v>0</v>
      </c>
      <c r="K17" s="321">
        <f>+'Anexo III'!E15</f>
        <v>0</v>
      </c>
      <c r="L17" s="321">
        <f>+'Anexo III'!F15</f>
        <v>0</v>
      </c>
      <c r="M17" s="321">
        <f>+'Anexo III'!G15</f>
        <v>0</v>
      </c>
      <c r="N17" s="321">
        <f>+'Anexo III'!H15</f>
        <v>0</v>
      </c>
      <c r="O17" s="321">
        <f>+'Anexo III'!I15</f>
        <v>0</v>
      </c>
      <c r="P17" s="321">
        <f>+'Anexo III'!J15</f>
        <v>0</v>
      </c>
      <c r="Q17" s="321">
        <f>+'Anexo III'!K15</f>
        <v>0</v>
      </c>
      <c r="R17" s="321" t="e">
        <f>+'Anexo III'!#REF!</f>
        <v>#REF!</v>
      </c>
      <c r="S17" s="321">
        <f>+'Anexo III'!L15</f>
        <v>0</v>
      </c>
      <c r="T17" s="323" t="e">
        <f t="shared" si="6"/>
        <v>#REF!</v>
      </c>
      <c r="U17" s="332" t="e">
        <f t="shared" si="7"/>
        <v>#REF!</v>
      </c>
      <c r="V17" s="341" t="e">
        <f t="shared" si="8"/>
        <v>#REF!</v>
      </c>
      <c r="W17" s="341" t="e">
        <f t="shared" si="9"/>
        <v>#REF!</v>
      </c>
      <c r="X17" s="341" t="e">
        <f t="shared" si="10"/>
        <v>#REF!</v>
      </c>
      <c r="Y17" s="309" t="e">
        <f t="shared" si="11"/>
        <v>#REF!</v>
      </c>
      <c r="Z17" s="341" t="e">
        <f t="shared" si="12"/>
        <v>#REF!</v>
      </c>
      <c r="AA17" s="309">
        <f>+'Valores de referencia'!C17*'Anexo II'!I13</f>
        <v>0</v>
      </c>
      <c r="AB17" s="309" t="e">
        <f>IF(V17&lt;&gt;0,SUBTOTAL(9,'Valores de referencia'!Q17:U17),"")</f>
        <v>#REF!</v>
      </c>
      <c r="AC17" s="309" t="e">
        <f t="shared" si="13"/>
        <v>#REF!</v>
      </c>
    </row>
    <row r="18" spans="1:29" ht="15.75">
      <c r="A18" s="491">
        <f>+'Anexo II'!A14</f>
        <v>0</v>
      </c>
      <c r="B18" s="321" t="e">
        <f>+'Anexo III'!#REF!</f>
        <v>#REF!</v>
      </c>
      <c r="C18" s="321" t="e">
        <f>+'Anexo III'!#REF!</f>
        <v>#REF!</v>
      </c>
      <c r="D18" s="321" t="e">
        <f>+'Anexo III'!#REF!</f>
        <v>#REF!</v>
      </c>
      <c r="E18" s="321" t="e">
        <f>+'Anexo III'!#REF!</f>
        <v>#REF!</v>
      </c>
      <c r="F18" s="321" t="e">
        <f>+'Anexo III'!#REF!</f>
        <v>#REF!</v>
      </c>
      <c r="G18" s="321">
        <f>+'Anexo III'!B16</f>
        <v>0</v>
      </c>
      <c r="H18" s="321">
        <f>+'Anexo III'!C16</f>
        <v>0</v>
      </c>
      <c r="I18" s="321" t="e">
        <f>+'Anexo III'!#REF!</f>
        <v>#REF!</v>
      </c>
      <c r="J18" s="321">
        <f>+'Anexo III'!D16</f>
        <v>0</v>
      </c>
      <c r="K18" s="321">
        <f>+'Anexo III'!E16</f>
        <v>0</v>
      </c>
      <c r="L18" s="321">
        <f>+'Anexo III'!F16</f>
        <v>0</v>
      </c>
      <c r="M18" s="321">
        <f>+'Anexo III'!G16</f>
        <v>0</v>
      </c>
      <c r="N18" s="321">
        <f>+'Anexo III'!H16</f>
        <v>0</v>
      </c>
      <c r="O18" s="321">
        <f>+'Anexo III'!I16</f>
        <v>0</v>
      </c>
      <c r="P18" s="321">
        <f>+'Anexo III'!J16</f>
        <v>0</v>
      </c>
      <c r="Q18" s="321">
        <f>+'Anexo III'!K16</f>
        <v>0</v>
      </c>
      <c r="R18" s="321" t="e">
        <f>+'Anexo III'!#REF!</f>
        <v>#REF!</v>
      </c>
      <c r="S18" s="321">
        <f>+'Anexo III'!L16</f>
        <v>0</v>
      </c>
      <c r="T18" s="323" t="e">
        <f t="shared" si="6"/>
        <v>#REF!</v>
      </c>
      <c r="U18" s="332" t="e">
        <f t="shared" si="7"/>
        <v>#REF!</v>
      </c>
      <c r="V18" s="341" t="e">
        <f t="shared" si="8"/>
        <v>#REF!</v>
      </c>
      <c r="W18" s="341" t="e">
        <f t="shared" si="9"/>
        <v>#REF!</v>
      </c>
      <c r="X18" s="341" t="e">
        <f t="shared" si="10"/>
        <v>#REF!</v>
      </c>
      <c r="Y18" s="309" t="e">
        <f t="shared" si="11"/>
        <v>#REF!</v>
      </c>
      <c r="Z18" s="341" t="e">
        <f t="shared" si="12"/>
        <v>#REF!</v>
      </c>
      <c r="AA18" s="309">
        <f>+'Valores de referencia'!C18*'Anexo II'!I14</f>
        <v>0</v>
      </c>
      <c r="AB18" s="309" t="e">
        <f>IF(V18&lt;&gt;0,SUBTOTAL(9,'Valores de referencia'!Q18:U18),"")</f>
        <v>#REF!</v>
      </c>
      <c r="AC18" s="309" t="e">
        <f t="shared" si="13"/>
        <v>#REF!</v>
      </c>
    </row>
    <row r="19" spans="1:29" ht="15.75">
      <c r="A19" s="491">
        <f>+'Anexo II'!A15</f>
        <v>0</v>
      </c>
      <c r="B19" s="321" t="e">
        <f>+'Anexo III'!#REF!</f>
        <v>#REF!</v>
      </c>
      <c r="C19" s="321" t="e">
        <f>+'Anexo III'!#REF!</f>
        <v>#REF!</v>
      </c>
      <c r="D19" s="321" t="e">
        <f>+'Anexo III'!#REF!</f>
        <v>#REF!</v>
      </c>
      <c r="E19" s="321" t="e">
        <f>+'Anexo III'!#REF!</f>
        <v>#REF!</v>
      </c>
      <c r="F19" s="321" t="e">
        <f>+'Anexo III'!#REF!</f>
        <v>#REF!</v>
      </c>
      <c r="G19" s="321">
        <f>+'Anexo III'!B17</f>
        <v>0</v>
      </c>
      <c r="H19" s="321">
        <f>+'Anexo III'!C17</f>
        <v>0</v>
      </c>
      <c r="I19" s="321" t="e">
        <f>+'Anexo III'!#REF!</f>
        <v>#REF!</v>
      </c>
      <c r="J19" s="321">
        <f>+'Anexo III'!D17</f>
        <v>0</v>
      </c>
      <c r="K19" s="321">
        <f>+'Anexo III'!E17</f>
        <v>0</v>
      </c>
      <c r="L19" s="321">
        <f>+'Anexo III'!F17</f>
        <v>0</v>
      </c>
      <c r="M19" s="321">
        <f>+'Anexo III'!G17</f>
        <v>0</v>
      </c>
      <c r="N19" s="321">
        <f>+'Anexo III'!H17</f>
        <v>0</v>
      </c>
      <c r="O19" s="321">
        <f>+'Anexo III'!I17</f>
        <v>0</v>
      </c>
      <c r="P19" s="321">
        <f>+'Anexo III'!J17</f>
        <v>0</v>
      </c>
      <c r="Q19" s="321">
        <f>+'Anexo III'!K17</f>
        <v>0</v>
      </c>
      <c r="R19" s="321" t="e">
        <f>+'Anexo III'!#REF!</f>
        <v>#REF!</v>
      </c>
      <c r="S19" s="321">
        <f>+'Anexo III'!L17</f>
        <v>0</v>
      </c>
      <c r="T19" s="323" t="e">
        <f t="shared" si="6"/>
        <v>#REF!</v>
      </c>
      <c r="U19" s="332" t="e">
        <f t="shared" si="7"/>
        <v>#REF!</v>
      </c>
      <c r="V19" s="341" t="e">
        <f t="shared" si="8"/>
        <v>#REF!</v>
      </c>
      <c r="W19" s="341" t="e">
        <f t="shared" si="9"/>
        <v>#REF!</v>
      </c>
      <c r="X19" s="341" t="e">
        <f t="shared" si="10"/>
        <v>#REF!</v>
      </c>
      <c r="Y19" s="309" t="e">
        <f t="shared" si="11"/>
        <v>#REF!</v>
      </c>
      <c r="Z19" s="341" t="e">
        <f t="shared" si="12"/>
        <v>#REF!</v>
      </c>
      <c r="AA19" s="309">
        <f>+'Valores de referencia'!C19*'Anexo II'!I15</f>
        <v>0</v>
      </c>
      <c r="AB19" s="309" t="e">
        <f>IF(V19&lt;&gt;0,SUBTOTAL(9,'Valores de referencia'!Q19:U19),"")</f>
        <v>#REF!</v>
      </c>
      <c r="AC19" s="309" t="e">
        <f t="shared" si="13"/>
        <v>#REF!</v>
      </c>
    </row>
    <row r="20" spans="1:29" ht="15.75">
      <c r="A20" s="491">
        <f>+'Anexo II'!A16</f>
        <v>0</v>
      </c>
      <c r="B20" s="321" t="e">
        <f>+'Anexo III'!#REF!</f>
        <v>#REF!</v>
      </c>
      <c r="C20" s="321" t="e">
        <f>+'Anexo III'!#REF!</f>
        <v>#REF!</v>
      </c>
      <c r="D20" s="321" t="e">
        <f>+'Anexo III'!#REF!</f>
        <v>#REF!</v>
      </c>
      <c r="E20" s="321" t="e">
        <f>+'Anexo III'!#REF!</f>
        <v>#REF!</v>
      </c>
      <c r="F20" s="321" t="e">
        <f>+'Anexo III'!#REF!</f>
        <v>#REF!</v>
      </c>
      <c r="G20" s="321">
        <f>+'Anexo III'!B18</f>
        <v>0</v>
      </c>
      <c r="H20" s="321">
        <f>+'Anexo III'!C18</f>
        <v>0</v>
      </c>
      <c r="I20" s="321" t="e">
        <f>+'Anexo III'!#REF!</f>
        <v>#REF!</v>
      </c>
      <c r="J20" s="321">
        <f>+'Anexo III'!D18</f>
        <v>0</v>
      </c>
      <c r="K20" s="321">
        <f>+'Anexo III'!E18</f>
        <v>0</v>
      </c>
      <c r="L20" s="321">
        <f>+'Anexo III'!F18</f>
        <v>0</v>
      </c>
      <c r="M20" s="321">
        <f>+'Anexo III'!G18</f>
        <v>0</v>
      </c>
      <c r="N20" s="321">
        <f>+'Anexo III'!H18</f>
        <v>0</v>
      </c>
      <c r="O20" s="321">
        <f>+'Anexo III'!I18</f>
        <v>0</v>
      </c>
      <c r="P20" s="321">
        <f>+'Anexo III'!J18</f>
        <v>0</v>
      </c>
      <c r="Q20" s="321">
        <f>+'Anexo III'!K18</f>
        <v>0</v>
      </c>
      <c r="R20" s="321" t="e">
        <f>+'Anexo III'!#REF!</f>
        <v>#REF!</v>
      </c>
      <c r="S20" s="321">
        <f>+'Anexo III'!L18</f>
        <v>0</v>
      </c>
      <c r="T20" s="323" t="e">
        <f t="shared" si="6"/>
        <v>#REF!</v>
      </c>
      <c r="U20" s="332" t="e">
        <f t="shared" si="7"/>
        <v>#REF!</v>
      </c>
      <c r="V20" s="341" t="e">
        <f t="shared" si="8"/>
        <v>#REF!</v>
      </c>
      <c r="W20" s="341" t="e">
        <f t="shared" si="9"/>
        <v>#REF!</v>
      </c>
      <c r="X20" s="341" t="e">
        <f t="shared" si="10"/>
        <v>#REF!</v>
      </c>
      <c r="Y20" s="309" t="e">
        <f t="shared" si="11"/>
        <v>#REF!</v>
      </c>
      <c r="Z20" s="341" t="e">
        <f t="shared" si="12"/>
        <v>#REF!</v>
      </c>
      <c r="AA20" s="309">
        <f>+'Valores de referencia'!C20*'Anexo II'!I16</f>
        <v>0</v>
      </c>
      <c r="AB20" s="309" t="e">
        <f>IF(V20&lt;&gt;0,SUBTOTAL(9,'Valores de referencia'!Q20:U20),"")</f>
        <v>#REF!</v>
      </c>
      <c r="AC20" s="309" t="e">
        <f t="shared" si="13"/>
        <v>#REF!</v>
      </c>
    </row>
    <row r="21" spans="1:29" ht="15.75">
      <c r="A21" s="491">
        <f>+'Anexo II'!A17</f>
        <v>0</v>
      </c>
      <c r="B21" s="321" t="e">
        <f>+'Anexo III'!#REF!</f>
        <v>#REF!</v>
      </c>
      <c r="C21" s="321" t="e">
        <f>+'Anexo III'!#REF!</f>
        <v>#REF!</v>
      </c>
      <c r="D21" s="321" t="e">
        <f>+'Anexo III'!#REF!</f>
        <v>#REF!</v>
      </c>
      <c r="E21" s="321" t="e">
        <f>+'Anexo III'!#REF!</f>
        <v>#REF!</v>
      </c>
      <c r="F21" s="321" t="e">
        <f>+'Anexo III'!#REF!</f>
        <v>#REF!</v>
      </c>
      <c r="G21" s="321">
        <f>+'Anexo III'!B19</f>
        <v>0</v>
      </c>
      <c r="H21" s="321">
        <f>+'Anexo III'!C19</f>
        <v>0</v>
      </c>
      <c r="I21" s="321" t="e">
        <f>+'Anexo III'!#REF!</f>
        <v>#REF!</v>
      </c>
      <c r="J21" s="321">
        <f>+'Anexo III'!D19</f>
        <v>0</v>
      </c>
      <c r="K21" s="321">
        <f>+'Anexo III'!E19</f>
        <v>0</v>
      </c>
      <c r="L21" s="321">
        <f>+'Anexo III'!F19</f>
        <v>0</v>
      </c>
      <c r="M21" s="321">
        <f>+'Anexo III'!G19</f>
        <v>0</v>
      </c>
      <c r="N21" s="321">
        <f>+'Anexo III'!H19</f>
        <v>0</v>
      </c>
      <c r="O21" s="321">
        <f>+'Anexo III'!I19</f>
        <v>0</v>
      </c>
      <c r="P21" s="321">
        <f>+'Anexo III'!J19</f>
        <v>0</v>
      </c>
      <c r="Q21" s="321">
        <f>+'Anexo III'!K19</f>
        <v>0</v>
      </c>
      <c r="R21" s="321" t="e">
        <f>+'Anexo III'!#REF!</f>
        <v>#REF!</v>
      </c>
      <c r="S21" s="321">
        <f>+'Anexo III'!L19</f>
        <v>0</v>
      </c>
      <c r="T21" s="323" t="e">
        <f t="shared" si="6"/>
        <v>#REF!</v>
      </c>
      <c r="U21" s="332" t="e">
        <f t="shared" si="7"/>
        <v>#REF!</v>
      </c>
      <c r="V21" s="341" t="e">
        <f t="shared" si="8"/>
        <v>#REF!</v>
      </c>
      <c r="W21" s="341" t="e">
        <f t="shared" si="9"/>
        <v>#REF!</v>
      </c>
      <c r="X21" s="341" t="e">
        <f t="shared" si="10"/>
        <v>#REF!</v>
      </c>
      <c r="Y21" s="309" t="e">
        <f t="shared" si="11"/>
        <v>#REF!</v>
      </c>
      <c r="Z21" s="341" t="e">
        <f t="shared" si="12"/>
        <v>#REF!</v>
      </c>
      <c r="AA21" s="309">
        <f>+'Valores de referencia'!C21*'Anexo II'!I17</f>
        <v>0</v>
      </c>
      <c r="AB21" s="309" t="e">
        <f>IF(V21&lt;&gt;0,SUBTOTAL(9,'Valores de referencia'!Q21:U21),"")</f>
        <v>#REF!</v>
      </c>
      <c r="AC21" s="309" t="e">
        <f t="shared" si="13"/>
        <v>#REF!</v>
      </c>
    </row>
    <row r="22" spans="1:29" ht="15.75">
      <c r="A22" s="491">
        <f>+'Anexo II'!A18</f>
        <v>0</v>
      </c>
      <c r="B22" s="321" t="e">
        <f>+'Anexo III'!#REF!</f>
        <v>#REF!</v>
      </c>
      <c r="C22" s="321" t="e">
        <f>+'Anexo III'!#REF!</f>
        <v>#REF!</v>
      </c>
      <c r="D22" s="321" t="e">
        <f>+'Anexo III'!#REF!</f>
        <v>#REF!</v>
      </c>
      <c r="E22" s="321" t="e">
        <f>+'Anexo III'!#REF!</f>
        <v>#REF!</v>
      </c>
      <c r="F22" s="321" t="e">
        <f>+'Anexo III'!#REF!</f>
        <v>#REF!</v>
      </c>
      <c r="G22" s="321">
        <f>+'Anexo III'!B20</f>
        <v>0</v>
      </c>
      <c r="H22" s="321">
        <f>+'Anexo III'!C20</f>
        <v>0</v>
      </c>
      <c r="I22" s="321" t="e">
        <f>+'Anexo III'!#REF!</f>
        <v>#REF!</v>
      </c>
      <c r="J22" s="321">
        <f>+'Anexo III'!D20</f>
        <v>0</v>
      </c>
      <c r="K22" s="321">
        <f>+'Anexo III'!E20</f>
        <v>0</v>
      </c>
      <c r="L22" s="321">
        <f>+'Anexo III'!F20</f>
        <v>0</v>
      </c>
      <c r="M22" s="321">
        <f>+'Anexo III'!G20</f>
        <v>0</v>
      </c>
      <c r="N22" s="321">
        <f>+'Anexo III'!H20</f>
        <v>0</v>
      </c>
      <c r="O22" s="321">
        <f>+'Anexo III'!I20</f>
        <v>0</v>
      </c>
      <c r="P22" s="321">
        <f>+'Anexo III'!J20</f>
        <v>0</v>
      </c>
      <c r="Q22" s="321">
        <f>+'Anexo III'!K20</f>
        <v>0</v>
      </c>
      <c r="R22" s="321" t="e">
        <f>+'Anexo III'!#REF!</f>
        <v>#REF!</v>
      </c>
      <c r="S22" s="321">
        <f>+'Anexo III'!L20</f>
        <v>0</v>
      </c>
      <c r="T22" s="323" t="e">
        <f t="shared" si="6"/>
        <v>#REF!</v>
      </c>
      <c r="U22" s="332" t="e">
        <f t="shared" si="7"/>
        <v>#REF!</v>
      </c>
      <c r="V22" s="341" t="e">
        <f t="shared" si="8"/>
        <v>#REF!</v>
      </c>
      <c r="W22" s="341" t="e">
        <f t="shared" si="9"/>
        <v>#REF!</v>
      </c>
      <c r="X22" s="341" t="e">
        <f t="shared" si="10"/>
        <v>#REF!</v>
      </c>
      <c r="Y22" s="309" t="e">
        <f t="shared" si="11"/>
        <v>#REF!</v>
      </c>
      <c r="Z22" s="341" t="e">
        <f t="shared" si="12"/>
        <v>#REF!</v>
      </c>
      <c r="AA22" s="309">
        <f>+'Valores de referencia'!C22*'Anexo II'!I18</f>
        <v>0</v>
      </c>
      <c r="AB22" s="309" t="e">
        <f>IF(V22&lt;&gt;0,SUBTOTAL(9,'Valores de referencia'!Q22:U22),"")</f>
        <v>#REF!</v>
      </c>
      <c r="AC22" s="309" t="e">
        <f t="shared" si="13"/>
        <v>#REF!</v>
      </c>
    </row>
    <row r="23" spans="1:29" ht="15.75">
      <c r="A23" s="491">
        <f>+'Anexo II'!A19</f>
        <v>0</v>
      </c>
      <c r="B23" s="321" t="e">
        <f>+'Anexo III'!#REF!</f>
        <v>#REF!</v>
      </c>
      <c r="C23" s="321" t="e">
        <f>+'Anexo III'!#REF!</f>
        <v>#REF!</v>
      </c>
      <c r="D23" s="321" t="e">
        <f>+'Anexo III'!#REF!</f>
        <v>#REF!</v>
      </c>
      <c r="E23" s="321" t="e">
        <f>+'Anexo III'!#REF!</f>
        <v>#REF!</v>
      </c>
      <c r="F23" s="321" t="e">
        <f>+'Anexo III'!#REF!</f>
        <v>#REF!</v>
      </c>
      <c r="G23" s="321">
        <f>+'Anexo III'!B21</f>
        <v>0</v>
      </c>
      <c r="H23" s="321">
        <f>+'Anexo III'!C21</f>
        <v>0</v>
      </c>
      <c r="I23" s="321" t="e">
        <f>+'Anexo III'!#REF!</f>
        <v>#REF!</v>
      </c>
      <c r="J23" s="321">
        <f>+'Anexo III'!D21</f>
        <v>0</v>
      </c>
      <c r="K23" s="321">
        <f>+'Anexo III'!E21</f>
        <v>0</v>
      </c>
      <c r="L23" s="321">
        <f>+'Anexo III'!F21</f>
        <v>0</v>
      </c>
      <c r="M23" s="321">
        <f>+'Anexo III'!G21</f>
        <v>0</v>
      </c>
      <c r="N23" s="321">
        <f>+'Anexo III'!H21</f>
        <v>0</v>
      </c>
      <c r="O23" s="321">
        <f>+'Anexo III'!I21</f>
        <v>0</v>
      </c>
      <c r="P23" s="321">
        <f>+'Anexo III'!J21</f>
        <v>0</v>
      </c>
      <c r="Q23" s="321">
        <f>+'Anexo III'!K21</f>
        <v>0</v>
      </c>
      <c r="R23" s="321" t="e">
        <f>+'Anexo III'!#REF!</f>
        <v>#REF!</v>
      </c>
      <c r="S23" s="321">
        <f>+'Anexo III'!L21</f>
        <v>0</v>
      </c>
      <c r="T23" s="323" t="e">
        <f t="shared" si="6"/>
        <v>#REF!</v>
      </c>
      <c r="U23" s="332" t="e">
        <f t="shared" si="7"/>
        <v>#REF!</v>
      </c>
      <c r="V23" s="341" t="e">
        <f t="shared" si="8"/>
        <v>#REF!</v>
      </c>
      <c r="W23" s="341" t="e">
        <f t="shared" si="9"/>
        <v>#REF!</v>
      </c>
      <c r="X23" s="341" t="e">
        <f t="shared" si="10"/>
        <v>#REF!</v>
      </c>
      <c r="Y23" s="309" t="e">
        <f t="shared" si="11"/>
        <v>#REF!</v>
      </c>
      <c r="Z23" s="341" t="e">
        <f t="shared" si="12"/>
        <v>#REF!</v>
      </c>
      <c r="AA23" s="309">
        <f>+'Valores de referencia'!C23*'Anexo II'!I19</f>
        <v>0</v>
      </c>
      <c r="AB23" s="309" t="e">
        <f>IF(V23&lt;&gt;0,SUBTOTAL(9,'Valores de referencia'!Q23:U23),"")</f>
        <v>#REF!</v>
      </c>
      <c r="AC23" s="309" t="e">
        <f t="shared" si="13"/>
        <v>#REF!</v>
      </c>
    </row>
    <row r="24" spans="1:29" ht="15.75">
      <c r="A24" s="491">
        <f>+'Anexo II'!A20</f>
        <v>0</v>
      </c>
      <c r="B24" s="321" t="e">
        <f>+'Anexo III'!#REF!</f>
        <v>#REF!</v>
      </c>
      <c r="C24" s="321" t="e">
        <f>+'Anexo III'!#REF!</f>
        <v>#REF!</v>
      </c>
      <c r="D24" s="321" t="e">
        <f>+'Anexo III'!#REF!</f>
        <v>#REF!</v>
      </c>
      <c r="E24" s="321" t="e">
        <f>+'Anexo III'!#REF!</f>
        <v>#REF!</v>
      </c>
      <c r="F24" s="321" t="e">
        <f>+'Anexo III'!#REF!</f>
        <v>#REF!</v>
      </c>
      <c r="G24" s="321">
        <f>+'Anexo III'!B22</f>
        <v>0</v>
      </c>
      <c r="H24" s="321">
        <f>+'Anexo III'!C22</f>
        <v>0</v>
      </c>
      <c r="I24" s="321" t="e">
        <f>+'Anexo III'!#REF!</f>
        <v>#REF!</v>
      </c>
      <c r="J24" s="321">
        <f>+'Anexo III'!D22</f>
        <v>0</v>
      </c>
      <c r="K24" s="321">
        <f>+'Anexo III'!E22</f>
        <v>0</v>
      </c>
      <c r="L24" s="321">
        <f>+'Anexo III'!F22</f>
        <v>0</v>
      </c>
      <c r="M24" s="321">
        <f>+'Anexo III'!G22</f>
        <v>0</v>
      </c>
      <c r="N24" s="321">
        <f>+'Anexo III'!H22</f>
        <v>0</v>
      </c>
      <c r="O24" s="321">
        <f>+'Anexo III'!I22</f>
        <v>0</v>
      </c>
      <c r="P24" s="321">
        <f>+'Anexo III'!J22</f>
        <v>0</v>
      </c>
      <c r="Q24" s="321">
        <f>+'Anexo III'!K22</f>
        <v>0</v>
      </c>
      <c r="R24" s="321" t="e">
        <f>+'Anexo III'!#REF!</f>
        <v>#REF!</v>
      </c>
      <c r="S24" s="321">
        <f>+'Anexo III'!L22</f>
        <v>0</v>
      </c>
      <c r="T24" s="323" t="e">
        <f t="shared" si="6"/>
        <v>#REF!</v>
      </c>
      <c r="U24" s="332" t="e">
        <f t="shared" si="7"/>
        <v>#REF!</v>
      </c>
      <c r="V24" s="341" t="e">
        <f t="shared" si="8"/>
        <v>#REF!</v>
      </c>
      <c r="W24" s="341" t="e">
        <f t="shared" si="9"/>
        <v>#REF!</v>
      </c>
      <c r="X24" s="341" t="e">
        <f t="shared" si="10"/>
        <v>#REF!</v>
      </c>
      <c r="Y24" s="309" t="e">
        <f t="shared" si="11"/>
        <v>#REF!</v>
      </c>
      <c r="Z24" s="341" t="e">
        <f t="shared" si="12"/>
        <v>#REF!</v>
      </c>
      <c r="AA24" s="309">
        <f>+'Valores de referencia'!C24*'Anexo II'!I20</f>
        <v>0</v>
      </c>
      <c r="AB24" s="309" t="e">
        <f>IF(V24&lt;&gt;0,SUBTOTAL(9,'Valores de referencia'!Q24:U24),"")</f>
        <v>#REF!</v>
      </c>
      <c r="AC24" s="309" t="e">
        <f t="shared" si="13"/>
        <v>#REF!</v>
      </c>
    </row>
    <row r="25" spans="1:29" ht="15.75">
      <c r="A25" s="491">
        <f>+'Anexo II'!A21</f>
        <v>0</v>
      </c>
      <c r="B25" s="321" t="e">
        <f>+'Anexo III'!#REF!</f>
        <v>#REF!</v>
      </c>
      <c r="C25" s="321" t="e">
        <f>+'Anexo III'!#REF!</f>
        <v>#REF!</v>
      </c>
      <c r="D25" s="321" t="e">
        <f>+'Anexo III'!#REF!</f>
        <v>#REF!</v>
      </c>
      <c r="E25" s="321" t="e">
        <f>+'Anexo III'!#REF!</f>
        <v>#REF!</v>
      </c>
      <c r="F25" s="321" t="e">
        <f>+'Anexo III'!#REF!</f>
        <v>#REF!</v>
      </c>
      <c r="G25" s="321">
        <f>+'Anexo III'!B23</f>
        <v>0</v>
      </c>
      <c r="H25" s="321">
        <f>+'Anexo III'!C23</f>
        <v>0</v>
      </c>
      <c r="I25" s="321" t="e">
        <f>+'Anexo III'!#REF!</f>
        <v>#REF!</v>
      </c>
      <c r="J25" s="321">
        <f>+'Anexo III'!D23</f>
        <v>0</v>
      </c>
      <c r="K25" s="321">
        <f>+'Anexo III'!E23</f>
        <v>0</v>
      </c>
      <c r="L25" s="321">
        <f>+'Anexo III'!F23</f>
        <v>0</v>
      </c>
      <c r="M25" s="321">
        <f>+'Anexo III'!G23</f>
        <v>0</v>
      </c>
      <c r="N25" s="321">
        <f>+'Anexo III'!H23</f>
        <v>0</v>
      </c>
      <c r="O25" s="321">
        <f>+'Anexo III'!I23</f>
        <v>0</v>
      </c>
      <c r="P25" s="321">
        <f>+'Anexo III'!J23</f>
        <v>0</v>
      </c>
      <c r="Q25" s="321">
        <f>+'Anexo III'!K23</f>
        <v>0</v>
      </c>
      <c r="R25" s="321" t="e">
        <f>+'Anexo III'!#REF!</f>
        <v>#REF!</v>
      </c>
      <c r="S25" s="321">
        <f>+'Anexo III'!L23</f>
        <v>0</v>
      </c>
      <c r="T25" s="323" t="e">
        <f t="shared" si="6"/>
        <v>#REF!</v>
      </c>
      <c r="U25" s="332" t="e">
        <f t="shared" si="7"/>
        <v>#REF!</v>
      </c>
      <c r="V25" s="341" t="e">
        <f t="shared" si="8"/>
        <v>#REF!</v>
      </c>
      <c r="W25" s="341" t="e">
        <f t="shared" si="9"/>
        <v>#REF!</v>
      </c>
      <c r="X25" s="341" t="e">
        <f t="shared" si="10"/>
        <v>#REF!</v>
      </c>
      <c r="Y25" s="309" t="e">
        <f t="shared" si="11"/>
        <v>#REF!</v>
      </c>
      <c r="Z25" s="341" t="e">
        <f t="shared" si="12"/>
        <v>#REF!</v>
      </c>
      <c r="AA25" s="309">
        <f>+'Valores de referencia'!C25*'Anexo II'!I21</f>
        <v>0</v>
      </c>
      <c r="AB25" s="309" t="e">
        <f>IF(V25&lt;&gt;0,SUBTOTAL(9,'Valores de referencia'!Q25:U25),"")</f>
        <v>#REF!</v>
      </c>
      <c r="AC25" s="309" t="e">
        <f t="shared" si="13"/>
        <v>#REF!</v>
      </c>
    </row>
    <row r="26" spans="1:29" ht="15.75">
      <c r="A26" s="491">
        <f>+'Anexo II'!A22</f>
        <v>0</v>
      </c>
      <c r="B26" s="321" t="e">
        <f>+'Anexo III'!#REF!</f>
        <v>#REF!</v>
      </c>
      <c r="C26" s="321" t="e">
        <f>+'Anexo III'!#REF!</f>
        <v>#REF!</v>
      </c>
      <c r="D26" s="321" t="e">
        <f>+'Anexo III'!#REF!</f>
        <v>#REF!</v>
      </c>
      <c r="E26" s="321" t="e">
        <f>+'Anexo III'!#REF!</f>
        <v>#REF!</v>
      </c>
      <c r="F26" s="321" t="e">
        <f>+'Anexo III'!#REF!</f>
        <v>#REF!</v>
      </c>
      <c r="G26" s="321">
        <f>+'Anexo III'!B24</f>
        <v>0</v>
      </c>
      <c r="H26" s="321">
        <f>+'Anexo III'!C24</f>
        <v>0</v>
      </c>
      <c r="I26" s="321" t="e">
        <f>+'Anexo III'!#REF!</f>
        <v>#REF!</v>
      </c>
      <c r="J26" s="321">
        <f>+'Anexo III'!D24</f>
        <v>0</v>
      </c>
      <c r="K26" s="321">
        <f>+'Anexo III'!E24</f>
        <v>0</v>
      </c>
      <c r="L26" s="321">
        <f>+'Anexo III'!F24</f>
        <v>0</v>
      </c>
      <c r="M26" s="321">
        <f>+'Anexo III'!G24</f>
        <v>0</v>
      </c>
      <c r="N26" s="321">
        <f>+'Anexo III'!H24</f>
        <v>0</v>
      </c>
      <c r="O26" s="321">
        <f>+'Anexo III'!I24</f>
        <v>0</v>
      </c>
      <c r="P26" s="321">
        <f>+'Anexo III'!J24</f>
        <v>0</v>
      </c>
      <c r="Q26" s="321">
        <f>+'Anexo III'!K24</f>
        <v>0</v>
      </c>
      <c r="R26" s="321" t="e">
        <f>+'Anexo III'!#REF!</f>
        <v>#REF!</v>
      </c>
      <c r="S26" s="321">
        <f>+'Anexo III'!L24</f>
        <v>0</v>
      </c>
      <c r="T26" s="323" t="e">
        <f t="shared" si="6"/>
        <v>#REF!</v>
      </c>
      <c r="U26" s="332" t="e">
        <f t="shared" si="7"/>
        <v>#REF!</v>
      </c>
      <c r="V26" s="341" t="e">
        <f t="shared" si="8"/>
        <v>#REF!</v>
      </c>
      <c r="W26" s="341" t="e">
        <f t="shared" si="9"/>
        <v>#REF!</v>
      </c>
      <c r="X26" s="341" t="e">
        <f t="shared" si="10"/>
        <v>#REF!</v>
      </c>
      <c r="Y26" s="309" t="e">
        <f t="shared" si="11"/>
        <v>#REF!</v>
      </c>
      <c r="Z26" s="341" t="e">
        <f t="shared" si="12"/>
        <v>#REF!</v>
      </c>
      <c r="AA26" s="309">
        <f>+'Valores de referencia'!C26*'Anexo II'!I22</f>
        <v>0</v>
      </c>
      <c r="AB26" s="309" t="e">
        <f>IF(V26&lt;&gt;0,SUBTOTAL(9,'Valores de referencia'!Q26:U26),"")</f>
        <v>#REF!</v>
      </c>
      <c r="AC26" s="309" t="e">
        <f t="shared" si="13"/>
        <v>#REF!</v>
      </c>
    </row>
    <row r="27" spans="1:29" ht="15.75">
      <c r="A27" s="491">
        <f>+'Anexo II'!A23</f>
        <v>0</v>
      </c>
      <c r="B27" s="321" t="e">
        <f>+'Anexo III'!#REF!</f>
        <v>#REF!</v>
      </c>
      <c r="C27" s="321" t="e">
        <f>+'Anexo III'!#REF!</f>
        <v>#REF!</v>
      </c>
      <c r="D27" s="321" t="e">
        <f>+'Anexo III'!#REF!</f>
        <v>#REF!</v>
      </c>
      <c r="E27" s="321" t="e">
        <f>+'Anexo III'!#REF!</f>
        <v>#REF!</v>
      </c>
      <c r="F27" s="321" t="e">
        <f>+'Anexo III'!#REF!</f>
        <v>#REF!</v>
      </c>
      <c r="G27" s="321">
        <f>+'Anexo III'!B25</f>
        <v>0</v>
      </c>
      <c r="H27" s="321">
        <f>+'Anexo III'!C25</f>
        <v>0</v>
      </c>
      <c r="I27" s="321" t="e">
        <f>+'Anexo III'!#REF!</f>
        <v>#REF!</v>
      </c>
      <c r="J27" s="321">
        <f>+'Anexo III'!D25</f>
        <v>0</v>
      </c>
      <c r="K27" s="321">
        <f>+'Anexo III'!E25</f>
        <v>0</v>
      </c>
      <c r="L27" s="321">
        <f>+'Anexo III'!F25</f>
        <v>0</v>
      </c>
      <c r="M27" s="321">
        <f>+'Anexo III'!G25</f>
        <v>0</v>
      </c>
      <c r="N27" s="321">
        <f>+'Anexo III'!H25</f>
        <v>0</v>
      </c>
      <c r="O27" s="321">
        <f>+'Anexo III'!I25</f>
        <v>0</v>
      </c>
      <c r="P27" s="321">
        <f>+'Anexo III'!J25</f>
        <v>0</v>
      </c>
      <c r="Q27" s="321">
        <f>+'Anexo III'!K25</f>
        <v>0</v>
      </c>
      <c r="R27" s="321" t="e">
        <f>+'Anexo III'!#REF!</f>
        <v>#REF!</v>
      </c>
      <c r="S27" s="321">
        <f>+'Anexo III'!L25</f>
        <v>0</v>
      </c>
      <c r="T27" s="323" t="e">
        <f t="shared" si="6"/>
        <v>#REF!</v>
      </c>
      <c r="U27" s="332" t="e">
        <f t="shared" si="7"/>
        <v>#REF!</v>
      </c>
      <c r="V27" s="341" t="e">
        <f t="shared" si="8"/>
        <v>#REF!</v>
      </c>
      <c r="W27" s="341" t="e">
        <f t="shared" si="9"/>
        <v>#REF!</v>
      </c>
      <c r="X27" s="341" t="e">
        <f t="shared" si="10"/>
        <v>#REF!</v>
      </c>
      <c r="Y27" s="309" t="e">
        <f t="shared" si="11"/>
        <v>#REF!</v>
      </c>
      <c r="Z27" s="341" t="e">
        <f t="shared" si="12"/>
        <v>#REF!</v>
      </c>
      <c r="AA27" s="309">
        <f>+'Valores de referencia'!C27*'Anexo II'!I23</f>
        <v>0</v>
      </c>
      <c r="AB27" s="309" t="e">
        <f>IF(V27&lt;&gt;0,SUBTOTAL(9,'Valores de referencia'!Q27:U27),"")</f>
        <v>#REF!</v>
      </c>
      <c r="AC27" s="309" t="e">
        <f t="shared" si="13"/>
        <v>#REF!</v>
      </c>
    </row>
    <row r="28" spans="1:29" ht="15.75">
      <c r="A28" s="491">
        <f>+'Anexo II'!A24</f>
        <v>0</v>
      </c>
      <c r="B28" s="321" t="e">
        <f>+'Anexo III'!#REF!</f>
        <v>#REF!</v>
      </c>
      <c r="C28" s="321" t="e">
        <f>+'Anexo III'!#REF!</f>
        <v>#REF!</v>
      </c>
      <c r="D28" s="321" t="e">
        <f>+'Anexo III'!#REF!</f>
        <v>#REF!</v>
      </c>
      <c r="E28" s="321" t="e">
        <f>+'Anexo III'!#REF!</f>
        <v>#REF!</v>
      </c>
      <c r="F28" s="321" t="e">
        <f>+'Anexo III'!#REF!</f>
        <v>#REF!</v>
      </c>
      <c r="G28" s="321">
        <f>+'Anexo III'!B26</f>
        <v>0</v>
      </c>
      <c r="H28" s="321">
        <f>+'Anexo III'!C26</f>
        <v>0</v>
      </c>
      <c r="I28" s="321" t="e">
        <f>+'Anexo III'!#REF!</f>
        <v>#REF!</v>
      </c>
      <c r="J28" s="321">
        <f>+'Anexo III'!D26</f>
        <v>0</v>
      </c>
      <c r="K28" s="321">
        <f>+'Anexo III'!E26</f>
        <v>0</v>
      </c>
      <c r="L28" s="321">
        <f>+'Anexo III'!F26</f>
        <v>0</v>
      </c>
      <c r="M28" s="321">
        <f>+'Anexo III'!G26</f>
        <v>0</v>
      </c>
      <c r="N28" s="321">
        <f>+'Anexo III'!H26</f>
        <v>0</v>
      </c>
      <c r="O28" s="321">
        <f>+'Anexo III'!I26</f>
        <v>0</v>
      </c>
      <c r="P28" s="321">
        <f>+'Anexo III'!J26</f>
        <v>0</v>
      </c>
      <c r="Q28" s="321">
        <f>+'Anexo III'!K26</f>
        <v>0</v>
      </c>
      <c r="R28" s="321" t="e">
        <f>+'Anexo III'!#REF!</f>
        <v>#REF!</v>
      </c>
      <c r="S28" s="321">
        <f>+'Anexo III'!L26</f>
        <v>0</v>
      </c>
      <c r="T28" s="323" t="e">
        <f t="shared" si="6"/>
        <v>#REF!</v>
      </c>
      <c r="U28" s="332" t="e">
        <f t="shared" si="7"/>
        <v>#REF!</v>
      </c>
      <c r="V28" s="341" t="e">
        <f t="shared" si="8"/>
        <v>#REF!</v>
      </c>
      <c r="W28" s="341" t="e">
        <f t="shared" si="9"/>
        <v>#REF!</v>
      </c>
      <c r="X28" s="341" t="e">
        <f t="shared" si="10"/>
        <v>#REF!</v>
      </c>
      <c r="Y28" s="309" t="e">
        <f t="shared" si="11"/>
        <v>#REF!</v>
      </c>
      <c r="Z28" s="341" t="e">
        <f t="shared" si="12"/>
        <v>#REF!</v>
      </c>
      <c r="AA28" s="309">
        <f>+'Valores de referencia'!C28*'Anexo II'!I24</f>
        <v>0</v>
      </c>
      <c r="AB28" s="309" t="e">
        <f>IF(V28&lt;&gt;0,SUBTOTAL(9,'Valores de referencia'!Q28:U28),"")</f>
        <v>#REF!</v>
      </c>
      <c r="AC28" s="309" t="e">
        <f t="shared" si="13"/>
        <v>#REF!</v>
      </c>
    </row>
    <row r="29" spans="1:29" ht="15.75">
      <c r="A29" s="491">
        <f>+'Anexo II'!A25</f>
        <v>0</v>
      </c>
      <c r="B29" s="321" t="e">
        <f>+'Anexo III'!#REF!</f>
        <v>#REF!</v>
      </c>
      <c r="C29" s="321" t="e">
        <f>+'Anexo III'!#REF!</f>
        <v>#REF!</v>
      </c>
      <c r="D29" s="321" t="e">
        <f>+'Anexo III'!#REF!</f>
        <v>#REF!</v>
      </c>
      <c r="E29" s="321" t="e">
        <f>+'Anexo III'!#REF!</f>
        <v>#REF!</v>
      </c>
      <c r="F29" s="321" t="e">
        <f>+'Anexo III'!#REF!</f>
        <v>#REF!</v>
      </c>
      <c r="G29" s="321">
        <f>+'Anexo III'!B27</f>
        <v>0</v>
      </c>
      <c r="H29" s="321">
        <f>+'Anexo III'!C27</f>
        <v>0</v>
      </c>
      <c r="I29" s="321" t="e">
        <f>+'Anexo III'!#REF!</f>
        <v>#REF!</v>
      </c>
      <c r="J29" s="321">
        <f>+'Anexo III'!D27</f>
        <v>0</v>
      </c>
      <c r="K29" s="321">
        <f>+'Anexo III'!E27</f>
        <v>0</v>
      </c>
      <c r="L29" s="321">
        <f>+'Anexo III'!F27</f>
        <v>0</v>
      </c>
      <c r="M29" s="321">
        <f>+'Anexo III'!G27</f>
        <v>0</v>
      </c>
      <c r="N29" s="321">
        <f>+'Anexo III'!H27</f>
        <v>0</v>
      </c>
      <c r="O29" s="321">
        <f>+'Anexo III'!I27</f>
        <v>0</v>
      </c>
      <c r="P29" s="321">
        <f>+'Anexo III'!J27</f>
        <v>0</v>
      </c>
      <c r="Q29" s="321">
        <f>+'Anexo III'!K27</f>
        <v>0</v>
      </c>
      <c r="R29" s="321" t="e">
        <f>+'Anexo III'!#REF!</f>
        <v>#REF!</v>
      </c>
      <c r="S29" s="321">
        <f>+'Anexo III'!L27</f>
        <v>0</v>
      </c>
      <c r="T29" s="323" t="e">
        <f t="shared" si="6"/>
        <v>#REF!</v>
      </c>
      <c r="U29" s="332" t="e">
        <f t="shared" si="7"/>
        <v>#REF!</v>
      </c>
      <c r="V29" s="341" t="e">
        <f t="shared" si="8"/>
        <v>#REF!</v>
      </c>
      <c r="W29" s="341" t="e">
        <f t="shared" si="9"/>
        <v>#REF!</v>
      </c>
      <c r="X29" s="341" t="e">
        <f t="shared" si="10"/>
        <v>#REF!</v>
      </c>
      <c r="Y29" s="309" t="e">
        <f t="shared" si="11"/>
        <v>#REF!</v>
      </c>
      <c r="Z29" s="341" t="e">
        <f t="shared" si="12"/>
        <v>#REF!</v>
      </c>
      <c r="AA29" s="309">
        <f>+'Valores de referencia'!C29*'Anexo II'!I25</f>
        <v>0</v>
      </c>
      <c r="AB29" s="309" t="e">
        <f>IF(V29&lt;&gt;0,SUBTOTAL(9,'Valores de referencia'!Q29:U29),"")</f>
        <v>#REF!</v>
      </c>
      <c r="AC29" s="309" t="e">
        <f t="shared" si="13"/>
        <v>#REF!</v>
      </c>
    </row>
    <row r="30" spans="1:29" ht="15.75">
      <c r="A30" s="491">
        <f>+'Anexo II'!A26</f>
        <v>0</v>
      </c>
      <c r="B30" s="321" t="e">
        <f>+'Anexo III'!#REF!</f>
        <v>#REF!</v>
      </c>
      <c r="C30" s="321" t="e">
        <f>+'Anexo III'!#REF!</f>
        <v>#REF!</v>
      </c>
      <c r="D30" s="321" t="e">
        <f>+'Anexo III'!#REF!</f>
        <v>#REF!</v>
      </c>
      <c r="E30" s="321" t="e">
        <f>+'Anexo III'!#REF!</f>
        <v>#REF!</v>
      </c>
      <c r="F30" s="321" t="e">
        <f>+'Anexo III'!#REF!</f>
        <v>#REF!</v>
      </c>
      <c r="G30" s="321">
        <f>+'Anexo III'!B28</f>
        <v>0</v>
      </c>
      <c r="H30" s="321">
        <f>+'Anexo III'!C28</f>
        <v>0</v>
      </c>
      <c r="I30" s="321" t="e">
        <f>+'Anexo III'!#REF!</f>
        <v>#REF!</v>
      </c>
      <c r="J30" s="321">
        <f>+'Anexo III'!D28</f>
        <v>0</v>
      </c>
      <c r="K30" s="321">
        <f>+'Anexo III'!E28</f>
        <v>0</v>
      </c>
      <c r="L30" s="321">
        <f>+'Anexo III'!F28</f>
        <v>0</v>
      </c>
      <c r="M30" s="321">
        <f>+'Anexo III'!G28</f>
        <v>0</v>
      </c>
      <c r="N30" s="321">
        <f>+'Anexo III'!H28</f>
        <v>0</v>
      </c>
      <c r="O30" s="321">
        <f>+'Anexo III'!I28</f>
        <v>0</v>
      </c>
      <c r="P30" s="321">
        <f>+'Anexo III'!J28</f>
        <v>0</v>
      </c>
      <c r="Q30" s="321">
        <f>+'Anexo III'!K28</f>
        <v>0</v>
      </c>
      <c r="R30" s="321" t="e">
        <f>+'Anexo III'!#REF!</f>
        <v>#REF!</v>
      </c>
      <c r="S30" s="321">
        <f>+'Anexo III'!L28</f>
        <v>0</v>
      </c>
      <c r="T30" s="323" t="e">
        <f t="shared" si="6"/>
        <v>#REF!</v>
      </c>
      <c r="U30" s="332" t="e">
        <f t="shared" si="7"/>
        <v>#REF!</v>
      </c>
      <c r="V30" s="341" t="e">
        <f t="shared" si="8"/>
        <v>#REF!</v>
      </c>
      <c r="W30" s="341" t="e">
        <f t="shared" si="9"/>
        <v>#REF!</v>
      </c>
      <c r="X30" s="341" t="e">
        <f t="shared" si="10"/>
        <v>#REF!</v>
      </c>
      <c r="Y30" s="309" t="e">
        <f t="shared" si="11"/>
        <v>#REF!</v>
      </c>
      <c r="Z30" s="341" t="e">
        <f t="shared" si="12"/>
        <v>#REF!</v>
      </c>
      <c r="AA30" s="309">
        <f>+'Valores de referencia'!C30*'Anexo II'!I26</f>
        <v>0</v>
      </c>
      <c r="AB30" s="309" t="e">
        <f>IF(V30&lt;&gt;0,SUBTOTAL(9,'Valores de referencia'!Q30:U30),"")</f>
        <v>#REF!</v>
      </c>
      <c r="AC30" s="309" t="e">
        <f t="shared" si="13"/>
        <v>#REF!</v>
      </c>
    </row>
    <row r="31" spans="1:29" ht="15.75">
      <c r="A31" s="491">
        <f>+'Anexo II'!A27</f>
        <v>0</v>
      </c>
      <c r="B31" s="321" t="e">
        <f>+'Anexo III'!#REF!</f>
        <v>#REF!</v>
      </c>
      <c r="C31" s="321" t="e">
        <f>+'Anexo III'!#REF!</f>
        <v>#REF!</v>
      </c>
      <c r="D31" s="321" t="e">
        <f>+'Anexo III'!#REF!</f>
        <v>#REF!</v>
      </c>
      <c r="E31" s="321" t="e">
        <f>+'Anexo III'!#REF!</f>
        <v>#REF!</v>
      </c>
      <c r="F31" s="321" t="e">
        <f>+'Anexo III'!#REF!</f>
        <v>#REF!</v>
      </c>
      <c r="G31" s="321">
        <f>+'Anexo III'!B29</f>
        <v>0</v>
      </c>
      <c r="H31" s="321">
        <f>+'Anexo III'!C29</f>
        <v>0</v>
      </c>
      <c r="I31" s="321" t="e">
        <f>+'Anexo III'!#REF!</f>
        <v>#REF!</v>
      </c>
      <c r="J31" s="321">
        <f>+'Anexo III'!D29</f>
        <v>0</v>
      </c>
      <c r="K31" s="321">
        <f>+'Anexo III'!E29</f>
        <v>0</v>
      </c>
      <c r="L31" s="321">
        <f>+'Anexo III'!F29</f>
        <v>0</v>
      </c>
      <c r="M31" s="321">
        <f>+'Anexo III'!G29</f>
        <v>0</v>
      </c>
      <c r="N31" s="321">
        <f>+'Anexo III'!H29</f>
        <v>0</v>
      </c>
      <c r="O31" s="321">
        <f>+'Anexo III'!I29</f>
        <v>0</v>
      </c>
      <c r="P31" s="321">
        <f>+'Anexo III'!J29</f>
        <v>0</v>
      </c>
      <c r="Q31" s="321">
        <f>+'Anexo III'!K29</f>
        <v>0</v>
      </c>
      <c r="R31" s="321" t="e">
        <f>+'Anexo III'!#REF!</f>
        <v>#REF!</v>
      </c>
      <c r="S31" s="321">
        <f>+'Anexo III'!L29</f>
        <v>0</v>
      </c>
      <c r="T31" s="323" t="e">
        <f t="shared" si="6"/>
        <v>#REF!</v>
      </c>
      <c r="U31" s="332" t="e">
        <f t="shared" si="7"/>
        <v>#REF!</v>
      </c>
      <c r="V31" s="341" t="e">
        <f t="shared" si="8"/>
        <v>#REF!</v>
      </c>
      <c r="W31" s="341" t="e">
        <f t="shared" si="9"/>
        <v>#REF!</v>
      </c>
      <c r="X31" s="341" t="e">
        <f t="shared" si="10"/>
        <v>#REF!</v>
      </c>
      <c r="Y31" s="309" t="e">
        <f t="shared" si="11"/>
        <v>#REF!</v>
      </c>
      <c r="Z31" s="341" t="e">
        <f t="shared" si="12"/>
        <v>#REF!</v>
      </c>
      <c r="AA31" s="309">
        <f>+'Valores de referencia'!C31*'Anexo II'!I27</f>
        <v>0</v>
      </c>
      <c r="AB31" s="309" t="e">
        <f>IF(V31&lt;&gt;0,SUBTOTAL(9,'Valores de referencia'!Q31:U31),"")</f>
        <v>#REF!</v>
      </c>
      <c r="AC31" s="309" t="e">
        <f t="shared" si="13"/>
        <v>#REF!</v>
      </c>
    </row>
    <row r="32" spans="1:29" ht="15.75">
      <c r="A32" s="491">
        <f>+'Anexo II'!A28</f>
        <v>0</v>
      </c>
      <c r="B32" s="321" t="e">
        <f>+'Anexo III'!#REF!</f>
        <v>#REF!</v>
      </c>
      <c r="C32" s="321" t="e">
        <f>+'Anexo III'!#REF!</f>
        <v>#REF!</v>
      </c>
      <c r="D32" s="321" t="e">
        <f>+'Anexo III'!#REF!</f>
        <v>#REF!</v>
      </c>
      <c r="E32" s="321" t="e">
        <f>+'Anexo III'!#REF!</f>
        <v>#REF!</v>
      </c>
      <c r="F32" s="321" t="e">
        <f>+'Anexo III'!#REF!</f>
        <v>#REF!</v>
      </c>
      <c r="G32" s="321">
        <f>+'Anexo III'!B30</f>
        <v>0</v>
      </c>
      <c r="H32" s="321">
        <f>+'Anexo III'!C30</f>
        <v>0</v>
      </c>
      <c r="I32" s="321" t="e">
        <f>+'Anexo III'!#REF!</f>
        <v>#REF!</v>
      </c>
      <c r="J32" s="321">
        <f>+'Anexo III'!D30</f>
        <v>0</v>
      </c>
      <c r="K32" s="321">
        <f>+'Anexo III'!E30</f>
        <v>0</v>
      </c>
      <c r="L32" s="321">
        <f>+'Anexo III'!F30</f>
        <v>0</v>
      </c>
      <c r="M32" s="321">
        <f>+'Anexo III'!G30</f>
        <v>0</v>
      </c>
      <c r="N32" s="321">
        <f>+'Anexo III'!H30</f>
        <v>0</v>
      </c>
      <c r="O32" s="321">
        <f>+'Anexo III'!I30</f>
        <v>0</v>
      </c>
      <c r="P32" s="321">
        <f>+'Anexo III'!J30</f>
        <v>0</v>
      </c>
      <c r="Q32" s="321">
        <f>+'Anexo III'!K30</f>
        <v>0</v>
      </c>
      <c r="R32" s="321" t="e">
        <f>+'Anexo III'!#REF!</f>
        <v>#REF!</v>
      </c>
      <c r="S32" s="321">
        <f>+'Anexo III'!L30</f>
        <v>0</v>
      </c>
      <c r="T32" s="323" t="e">
        <f t="shared" si="6"/>
        <v>#REF!</v>
      </c>
      <c r="U32" s="332" t="e">
        <f t="shared" si="7"/>
        <v>#REF!</v>
      </c>
      <c r="V32" s="341" t="e">
        <f t="shared" si="8"/>
        <v>#REF!</v>
      </c>
      <c r="W32" s="341" t="e">
        <f t="shared" si="9"/>
        <v>#REF!</v>
      </c>
      <c r="X32" s="341" t="e">
        <f t="shared" si="10"/>
        <v>#REF!</v>
      </c>
      <c r="Y32" s="309" t="e">
        <f t="shared" si="11"/>
        <v>#REF!</v>
      </c>
      <c r="Z32" s="341" t="e">
        <f t="shared" si="12"/>
        <v>#REF!</v>
      </c>
      <c r="AA32" s="309">
        <f>+'Valores de referencia'!C32*'Anexo II'!I28</f>
        <v>0</v>
      </c>
      <c r="AB32" s="309" t="e">
        <f>IF(V32&lt;&gt;0,SUBTOTAL(9,'Valores de referencia'!Q32:U32),"")</f>
        <v>#REF!</v>
      </c>
      <c r="AC32" s="309" t="e">
        <f t="shared" si="13"/>
        <v>#REF!</v>
      </c>
    </row>
    <row r="33" spans="1:29" ht="15.75">
      <c r="A33" s="491">
        <f>+'Anexo II'!A29</f>
        <v>0</v>
      </c>
      <c r="B33" s="321" t="e">
        <f>+'Anexo III'!#REF!</f>
        <v>#REF!</v>
      </c>
      <c r="C33" s="321" t="e">
        <f>+'Anexo III'!#REF!</f>
        <v>#REF!</v>
      </c>
      <c r="D33" s="321" t="e">
        <f>+'Anexo III'!#REF!</f>
        <v>#REF!</v>
      </c>
      <c r="E33" s="321" t="e">
        <f>+'Anexo III'!#REF!</f>
        <v>#REF!</v>
      </c>
      <c r="F33" s="321" t="e">
        <f>+'Anexo III'!#REF!</f>
        <v>#REF!</v>
      </c>
      <c r="G33" s="321">
        <f>+'Anexo III'!B31</f>
        <v>0</v>
      </c>
      <c r="H33" s="321">
        <f>+'Anexo III'!C31</f>
        <v>0</v>
      </c>
      <c r="I33" s="321" t="e">
        <f>+'Anexo III'!#REF!</f>
        <v>#REF!</v>
      </c>
      <c r="J33" s="321">
        <f>+'Anexo III'!D31</f>
        <v>0</v>
      </c>
      <c r="K33" s="321">
        <f>+'Anexo III'!E31</f>
        <v>0</v>
      </c>
      <c r="L33" s="321">
        <f>+'Anexo III'!F31</f>
        <v>0</v>
      </c>
      <c r="M33" s="321">
        <f>+'Anexo III'!G31</f>
        <v>0</v>
      </c>
      <c r="N33" s="321">
        <f>+'Anexo III'!H31</f>
        <v>0</v>
      </c>
      <c r="O33" s="321">
        <f>+'Anexo III'!I31</f>
        <v>0</v>
      </c>
      <c r="P33" s="321">
        <f>+'Anexo III'!J31</f>
        <v>0</v>
      </c>
      <c r="Q33" s="321">
        <f>+'Anexo III'!K31</f>
        <v>0</v>
      </c>
      <c r="R33" s="321" t="e">
        <f>+'Anexo III'!#REF!</f>
        <v>#REF!</v>
      </c>
      <c r="S33" s="321">
        <f>+'Anexo III'!L31</f>
        <v>0</v>
      </c>
      <c r="T33" s="323" t="e">
        <f t="shared" si="6"/>
        <v>#REF!</v>
      </c>
      <c r="U33" s="332" t="e">
        <f t="shared" si="7"/>
        <v>#REF!</v>
      </c>
      <c r="V33" s="341" t="e">
        <f t="shared" si="8"/>
        <v>#REF!</v>
      </c>
      <c r="W33" s="341" t="e">
        <f t="shared" si="9"/>
        <v>#REF!</v>
      </c>
      <c r="X33" s="341" t="e">
        <f t="shared" si="10"/>
        <v>#REF!</v>
      </c>
      <c r="Y33" s="309" t="e">
        <f t="shared" si="11"/>
        <v>#REF!</v>
      </c>
      <c r="Z33" s="341" t="e">
        <f t="shared" si="12"/>
        <v>#REF!</v>
      </c>
      <c r="AA33" s="309">
        <f>+'Valores de referencia'!C33*'Anexo II'!I29</f>
        <v>0</v>
      </c>
      <c r="AB33" s="309" t="e">
        <f>IF(V33&lt;&gt;0,SUBTOTAL(9,'Valores de referencia'!Q33:U33),"")</f>
        <v>#REF!</v>
      </c>
      <c r="AC33" s="309" t="e">
        <f t="shared" si="13"/>
        <v>#REF!</v>
      </c>
    </row>
    <row r="34" spans="1:29" ht="15.75">
      <c r="A34" s="491">
        <f>+'Anexo II'!A30</f>
        <v>0</v>
      </c>
      <c r="B34" s="321" t="e">
        <f>+'Anexo III'!#REF!</f>
        <v>#REF!</v>
      </c>
      <c r="C34" s="321" t="e">
        <f>+'Anexo III'!#REF!</f>
        <v>#REF!</v>
      </c>
      <c r="D34" s="321" t="e">
        <f>+'Anexo III'!#REF!</f>
        <v>#REF!</v>
      </c>
      <c r="E34" s="321" t="e">
        <f>+'Anexo III'!#REF!</f>
        <v>#REF!</v>
      </c>
      <c r="F34" s="321" t="e">
        <f>+'Anexo III'!#REF!</f>
        <v>#REF!</v>
      </c>
      <c r="G34" s="321">
        <f>+'Anexo III'!B32</f>
        <v>0</v>
      </c>
      <c r="H34" s="321">
        <f>+'Anexo III'!C32</f>
        <v>0</v>
      </c>
      <c r="I34" s="321" t="e">
        <f>+'Anexo III'!#REF!</f>
        <v>#REF!</v>
      </c>
      <c r="J34" s="321">
        <f>+'Anexo III'!D32</f>
        <v>0</v>
      </c>
      <c r="K34" s="321">
        <f>+'Anexo III'!E32</f>
        <v>0</v>
      </c>
      <c r="L34" s="321">
        <f>+'Anexo III'!F32</f>
        <v>0</v>
      </c>
      <c r="M34" s="321">
        <f>+'Anexo III'!G32</f>
        <v>0</v>
      </c>
      <c r="N34" s="321">
        <f>+'Anexo III'!H32</f>
        <v>0</v>
      </c>
      <c r="O34" s="321">
        <f>+'Anexo III'!I32</f>
        <v>0</v>
      </c>
      <c r="P34" s="321">
        <f>+'Anexo III'!J32</f>
        <v>0</v>
      </c>
      <c r="Q34" s="321">
        <f>+'Anexo III'!K32</f>
        <v>0</v>
      </c>
      <c r="R34" s="321" t="e">
        <f>+'Anexo III'!#REF!</f>
        <v>#REF!</v>
      </c>
      <c r="S34" s="321">
        <f>+'Anexo III'!L32</f>
        <v>0</v>
      </c>
      <c r="T34" s="323" t="e">
        <f t="shared" si="6"/>
        <v>#REF!</v>
      </c>
      <c r="U34" s="332" t="e">
        <f t="shared" si="7"/>
        <v>#REF!</v>
      </c>
      <c r="V34" s="341" t="e">
        <f t="shared" si="8"/>
        <v>#REF!</v>
      </c>
      <c r="W34" s="341" t="e">
        <f t="shared" si="9"/>
        <v>#REF!</v>
      </c>
      <c r="X34" s="341" t="e">
        <f t="shared" si="10"/>
        <v>#REF!</v>
      </c>
      <c r="Y34" s="309" t="e">
        <f t="shared" si="11"/>
        <v>#REF!</v>
      </c>
      <c r="Z34" s="341" t="e">
        <f t="shared" si="12"/>
        <v>#REF!</v>
      </c>
      <c r="AA34" s="309">
        <f>+'Valores de referencia'!C34*'Anexo II'!I30</f>
        <v>0</v>
      </c>
      <c r="AB34" s="309" t="e">
        <f>IF(V34&lt;&gt;0,SUBTOTAL(9,'Valores de referencia'!Q34:U34),"")</f>
        <v>#REF!</v>
      </c>
      <c r="AC34" s="309" t="e">
        <f t="shared" si="13"/>
        <v>#REF!</v>
      </c>
    </row>
    <row r="35" spans="1:29" ht="15.75">
      <c r="A35" s="491">
        <f>+'Anexo II'!A31</f>
        <v>0</v>
      </c>
      <c r="B35" s="321" t="e">
        <f>+'Anexo III'!#REF!</f>
        <v>#REF!</v>
      </c>
      <c r="C35" s="321" t="e">
        <f>+'Anexo III'!#REF!</f>
        <v>#REF!</v>
      </c>
      <c r="D35" s="321" t="e">
        <f>+'Anexo III'!#REF!</f>
        <v>#REF!</v>
      </c>
      <c r="E35" s="321" t="e">
        <f>+'Anexo III'!#REF!</f>
        <v>#REF!</v>
      </c>
      <c r="F35" s="321" t="e">
        <f>+'Anexo III'!#REF!</f>
        <v>#REF!</v>
      </c>
      <c r="G35" s="321">
        <f>+'Anexo III'!B33</f>
        <v>0</v>
      </c>
      <c r="H35" s="321">
        <f>+'Anexo III'!C33</f>
        <v>0</v>
      </c>
      <c r="I35" s="321" t="e">
        <f>+'Anexo III'!#REF!</f>
        <v>#REF!</v>
      </c>
      <c r="J35" s="321">
        <f>+'Anexo III'!D33</f>
        <v>0</v>
      </c>
      <c r="K35" s="321">
        <f>+'Anexo III'!E33</f>
        <v>0</v>
      </c>
      <c r="L35" s="321">
        <f>+'Anexo III'!F33</f>
        <v>0</v>
      </c>
      <c r="M35" s="321">
        <f>+'Anexo III'!G33</f>
        <v>0</v>
      </c>
      <c r="N35" s="321">
        <f>+'Anexo III'!H33</f>
        <v>0</v>
      </c>
      <c r="O35" s="321">
        <f>+'Anexo III'!I33</f>
        <v>0</v>
      </c>
      <c r="P35" s="321">
        <f>+'Anexo III'!J33</f>
        <v>0</v>
      </c>
      <c r="Q35" s="321">
        <f>+'Anexo III'!K33</f>
        <v>0</v>
      </c>
      <c r="R35" s="321" t="e">
        <f>+'Anexo III'!#REF!</f>
        <v>#REF!</v>
      </c>
      <c r="S35" s="321">
        <f>+'Anexo III'!L33</f>
        <v>0</v>
      </c>
      <c r="T35" s="323" t="e">
        <f t="shared" si="6"/>
        <v>#REF!</v>
      </c>
      <c r="U35" s="332" t="e">
        <f t="shared" si="7"/>
        <v>#REF!</v>
      </c>
      <c r="V35" s="341" t="e">
        <f t="shared" si="8"/>
        <v>#REF!</v>
      </c>
      <c r="W35" s="341" t="e">
        <f t="shared" si="9"/>
        <v>#REF!</v>
      </c>
      <c r="X35" s="341" t="e">
        <f t="shared" si="10"/>
        <v>#REF!</v>
      </c>
      <c r="Y35" s="309" t="e">
        <f t="shared" si="11"/>
        <v>#REF!</v>
      </c>
      <c r="Z35" s="341" t="e">
        <f t="shared" si="12"/>
        <v>#REF!</v>
      </c>
      <c r="AA35" s="309">
        <f>+'Valores de referencia'!C35*'Anexo II'!I31</f>
        <v>0</v>
      </c>
      <c r="AB35" s="309" t="e">
        <f>IF(V35&lt;&gt;0,SUBTOTAL(9,'Valores de referencia'!Q35:U35),"")</f>
        <v>#REF!</v>
      </c>
      <c r="AC35" s="309" t="e">
        <f t="shared" si="13"/>
        <v>#REF!</v>
      </c>
    </row>
    <row r="36" spans="1:29" ht="15.75">
      <c r="A36" s="491">
        <f>+'Anexo II'!A32</f>
        <v>0</v>
      </c>
      <c r="B36" s="321" t="e">
        <f>+'Anexo III'!#REF!</f>
        <v>#REF!</v>
      </c>
      <c r="C36" s="321" t="e">
        <f>+'Anexo III'!#REF!</f>
        <v>#REF!</v>
      </c>
      <c r="D36" s="321" t="e">
        <f>+'Anexo III'!#REF!</f>
        <v>#REF!</v>
      </c>
      <c r="E36" s="321" t="e">
        <f>+'Anexo III'!#REF!</f>
        <v>#REF!</v>
      </c>
      <c r="F36" s="321" t="e">
        <f>+'Anexo III'!#REF!</f>
        <v>#REF!</v>
      </c>
      <c r="G36" s="321">
        <f>+'Anexo III'!B34</f>
        <v>0</v>
      </c>
      <c r="H36" s="321">
        <f>+'Anexo III'!C34</f>
        <v>0</v>
      </c>
      <c r="I36" s="321" t="e">
        <f>+'Anexo III'!#REF!</f>
        <v>#REF!</v>
      </c>
      <c r="J36" s="321">
        <f>+'Anexo III'!D34</f>
        <v>0</v>
      </c>
      <c r="K36" s="321">
        <f>+'Anexo III'!E34</f>
        <v>0</v>
      </c>
      <c r="L36" s="321">
        <f>+'Anexo III'!F34</f>
        <v>0</v>
      </c>
      <c r="M36" s="321">
        <f>+'Anexo III'!G34</f>
        <v>0</v>
      </c>
      <c r="N36" s="321">
        <f>+'Anexo III'!H34</f>
        <v>0</v>
      </c>
      <c r="O36" s="321">
        <f>+'Anexo III'!I34</f>
        <v>0</v>
      </c>
      <c r="P36" s="321">
        <f>+'Anexo III'!J34</f>
        <v>0</v>
      </c>
      <c r="Q36" s="321">
        <f>+'Anexo III'!K34</f>
        <v>0</v>
      </c>
      <c r="R36" s="321" t="e">
        <f>+'Anexo III'!#REF!</f>
        <v>#REF!</v>
      </c>
      <c r="S36" s="321">
        <f>+'Anexo III'!L34</f>
        <v>0</v>
      </c>
      <c r="T36" s="323" t="e">
        <f t="shared" si="6"/>
        <v>#REF!</v>
      </c>
      <c r="U36" s="332" t="e">
        <f t="shared" si="7"/>
        <v>#REF!</v>
      </c>
      <c r="V36" s="341" t="e">
        <f t="shared" si="8"/>
        <v>#REF!</v>
      </c>
      <c r="W36" s="341" t="e">
        <f t="shared" si="9"/>
        <v>#REF!</v>
      </c>
      <c r="X36" s="341" t="e">
        <f t="shared" si="10"/>
        <v>#REF!</v>
      </c>
      <c r="Y36" s="309" t="e">
        <f t="shared" si="11"/>
        <v>#REF!</v>
      </c>
      <c r="Z36" s="341" t="e">
        <f t="shared" si="12"/>
        <v>#REF!</v>
      </c>
      <c r="AA36" s="309">
        <f>+'Valores de referencia'!C36*'Anexo II'!I32</f>
        <v>0</v>
      </c>
      <c r="AB36" s="309" t="e">
        <f>IF(V36&lt;&gt;0,SUBTOTAL(9,'Valores de referencia'!Q36:U36),"")</f>
        <v>#REF!</v>
      </c>
      <c r="AC36" s="309" t="e">
        <f t="shared" si="13"/>
        <v>#REF!</v>
      </c>
    </row>
    <row r="37" spans="1:29" ht="15.75">
      <c r="A37" s="491">
        <f>+'Anexo II'!A33</f>
        <v>0</v>
      </c>
      <c r="B37" s="321" t="e">
        <f>+'Anexo III'!#REF!</f>
        <v>#REF!</v>
      </c>
      <c r="C37" s="321" t="e">
        <f>+'Anexo III'!#REF!</f>
        <v>#REF!</v>
      </c>
      <c r="D37" s="321" t="e">
        <f>+'Anexo III'!#REF!</f>
        <v>#REF!</v>
      </c>
      <c r="E37" s="321" t="e">
        <f>+'Anexo III'!#REF!</f>
        <v>#REF!</v>
      </c>
      <c r="F37" s="321" t="e">
        <f>+'Anexo III'!#REF!</f>
        <v>#REF!</v>
      </c>
      <c r="G37" s="321">
        <f>+'Anexo III'!B35</f>
        <v>0</v>
      </c>
      <c r="H37" s="321">
        <f>+'Anexo III'!C35</f>
        <v>0</v>
      </c>
      <c r="I37" s="321" t="e">
        <f>+'Anexo III'!#REF!</f>
        <v>#REF!</v>
      </c>
      <c r="J37" s="321">
        <f>+'Anexo III'!D35</f>
        <v>0</v>
      </c>
      <c r="K37" s="321">
        <f>+'Anexo III'!E35</f>
        <v>0</v>
      </c>
      <c r="L37" s="321">
        <f>+'Anexo III'!F35</f>
        <v>0</v>
      </c>
      <c r="M37" s="321">
        <f>+'Anexo III'!G35</f>
        <v>0</v>
      </c>
      <c r="N37" s="321">
        <f>+'Anexo III'!H35</f>
        <v>0</v>
      </c>
      <c r="O37" s="321">
        <f>+'Anexo III'!I35</f>
        <v>0</v>
      </c>
      <c r="P37" s="321">
        <f>+'Anexo III'!J35</f>
        <v>0</v>
      </c>
      <c r="Q37" s="321">
        <f>+'Anexo III'!K35</f>
        <v>0</v>
      </c>
      <c r="R37" s="321" t="e">
        <f>+'Anexo III'!#REF!</f>
        <v>#REF!</v>
      </c>
      <c r="S37" s="321">
        <f>+'Anexo III'!L35</f>
        <v>0</v>
      </c>
      <c r="T37" s="323" t="e">
        <f t="shared" si="6"/>
        <v>#REF!</v>
      </c>
      <c r="U37" s="332" t="e">
        <f t="shared" si="7"/>
        <v>#REF!</v>
      </c>
      <c r="V37" s="341" t="e">
        <f t="shared" si="8"/>
        <v>#REF!</v>
      </c>
      <c r="W37" s="341" t="e">
        <f t="shared" si="9"/>
        <v>#REF!</v>
      </c>
      <c r="X37" s="341" t="e">
        <f t="shared" si="10"/>
        <v>#REF!</v>
      </c>
      <c r="Y37" s="309" t="e">
        <f t="shared" si="11"/>
        <v>#REF!</v>
      </c>
      <c r="Z37" s="341" t="e">
        <f t="shared" si="12"/>
        <v>#REF!</v>
      </c>
      <c r="AA37" s="309">
        <f>+'Valores de referencia'!C37*'Anexo II'!I33</f>
        <v>0</v>
      </c>
      <c r="AB37" s="309" t="e">
        <f>IF(V37&lt;&gt;0,SUBTOTAL(9,'Valores de referencia'!Q37:U37),"")</f>
        <v>#REF!</v>
      </c>
      <c r="AC37" s="309" t="e">
        <f t="shared" si="13"/>
        <v>#REF!</v>
      </c>
    </row>
    <row r="38" spans="1:29" ht="15.75">
      <c r="A38" s="491">
        <f>+'Anexo II'!A34</f>
        <v>0</v>
      </c>
      <c r="B38" s="318"/>
      <c r="C38" s="253"/>
      <c r="D38" s="321" t="e">
        <f>+'Anexo III'!#REF!</f>
        <v>#REF!</v>
      </c>
      <c r="E38" s="321" t="e">
        <f>+'Anexo III'!#REF!</f>
        <v>#REF!</v>
      </c>
      <c r="F38" s="321" t="e">
        <f>+'Anexo III'!#REF!</f>
        <v>#REF!</v>
      </c>
      <c r="G38" s="321">
        <f>+'Anexo III'!B36</f>
        <v>0</v>
      </c>
      <c r="H38" s="321">
        <f>+'Anexo III'!C36</f>
        <v>0</v>
      </c>
      <c r="I38" s="321" t="e">
        <f>+'Anexo III'!#REF!</f>
        <v>#REF!</v>
      </c>
      <c r="J38" s="321">
        <f>+'Anexo III'!D36</f>
        <v>0</v>
      </c>
      <c r="K38" s="321">
        <f>+'Anexo III'!E36</f>
        <v>0</v>
      </c>
      <c r="L38" s="321">
        <f>+'Anexo III'!F36</f>
        <v>0</v>
      </c>
      <c r="M38" s="321">
        <f>+'Anexo III'!G36</f>
        <v>0</v>
      </c>
      <c r="N38" s="321">
        <f>+'Anexo III'!H36</f>
        <v>0</v>
      </c>
      <c r="O38" s="321">
        <f>+'Anexo III'!I36</f>
        <v>0</v>
      </c>
      <c r="P38" s="321">
        <f>+'Anexo III'!J36</f>
        <v>0</v>
      </c>
      <c r="Q38" s="321">
        <f>+'Anexo III'!K36</f>
        <v>0</v>
      </c>
      <c r="R38" s="321" t="e">
        <f>+'Anexo III'!#REF!</f>
        <v>#REF!</v>
      </c>
      <c r="S38" s="321">
        <f>+'Anexo III'!L36</f>
        <v>0</v>
      </c>
      <c r="T38" s="323" t="e">
        <f t="shared" si="6"/>
        <v>#REF!</v>
      </c>
      <c r="U38" s="332" t="e">
        <f t="shared" si="7"/>
        <v>#REF!</v>
      </c>
      <c r="V38" s="341" t="e">
        <f t="shared" si="8"/>
        <v>#REF!</v>
      </c>
      <c r="W38" s="341" t="e">
        <f t="shared" si="9"/>
        <v>#REF!</v>
      </c>
      <c r="X38" s="341" t="e">
        <f t="shared" si="10"/>
        <v>#REF!</v>
      </c>
      <c r="Y38" s="309" t="e">
        <f t="shared" si="11"/>
        <v>#REF!</v>
      </c>
      <c r="Z38" s="341" t="e">
        <f t="shared" si="12"/>
        <v>#REF!</v>
      </c>
      <c r="AA38" s="309">
        <f>+'Valores de referencia'!C38*'Anexo II'!I34</f>
        <v>0</v>
      </c>
      <c r="AB38" s="309" t="e">
        <f>IF(V38&lt;&gt;0,SUBTOTAL(9,'Valores de referencia'!Q38:U38),"")</f>
        <v>#REF!</v>
      </c>
      <c r="AC38" s="309" t="e">
        <f t="shared" si="13"/>
        <v>#REF!</v>
      </c>
    </row>
    <row r="39" spans="1:29" ht="15.75">
      <c r="A39" s="491">
        <f>+'Anexo II'!A35</f>
        <v>0</v>
      </c>
      <c r="B39" s="318"/>
      <c r="C39" s="253"/>
      <c r="D39" s="321" t="e">
        <f>+'Anexo III'!#REF!</f>
        <v>#REF!</v>
      </c>
      <c r="E39" s="321" t="e">
        <f>+'Anexo III'!#REF!</f>
        <v>#REF!</v>
      </c>
      <c r="F39" s="321" t="e">
        <f>+'Anexo III'!#REF!</f>
        <v>#REF!</v>
      </c>
      <c r="G39" s="321">
        <f>+'Anexo III'!B37</f>
        <v>0</v>
      </c>
      <c r="H39" s="321">
        <f>+'Anexo III'!C37</f>
        <v>0</v>
      </c>
      <c r="I39" s="321" t="e">
        <f>+'Anexo III'!#REF!</f>
        <v>#REF!</v>
      </c>
      <c r="J39" s="321">
        <f>+'Anexo III'!D37</f>
        <v>0</v>
      </c>
      <c r="K39" s="321">
        <f>+'Anexo III'!E37</f>
        <v>0</v>
      </c>
      <c r="L39" s="321">
        <f>+'Anexo III'!F37</f>
        <v>0</v>
      </c>
      <c r="M39" s="321">
        <f>+'Anexo III'!G37</f>
        <v>0</v>
      </c>
      <c r="N39" s="321">
        <f>+'Anexo III'!H37</f>
        <v>0</v>
      </c>
      <c r="O39" s="321">
        <f>+'Anexo III'!I37</f>
        <v>0</v>
      </c>
      <c r="P39" s="321">
        <f>+'Anexo III'!J37</f>
        <v>0</v>
      </c>
      <c r="Q39" s="321">
        <f>+'Anexo III'!K37</f>
        <v>0</v>
      </c>
      <c r="R39" s="321" t="e">
        <f>+'Anexo III'!#REF!</f>
        <v>#REF!</v>
      </c>
      <c r="S39" s="321">
        <f>+'Anexo III'!L37</f>
        <v>0</v>
      </c>
      <c r="T39" s="323" t="e">
        <f t="shared" si="6"/>
        <v>#REF!</v>
      </c>
      <c r="U39" s="332" t="e">
        <f t="shared" si="7"/>
        <v>#REF!</v>
      </c>
      <c r="V39" s="341" t="e">
        <f t="shared" si="8"/>
        <v>#REF!</v>
      </c>
      <c r="W39" s="341" t="e">
        <f t="shared" si="9"/>
        <v>#REF!</v>
      </c>
      <c r="X39" s="341" t="e">
        <f t="shared" si="10"/>
        <v>#REF!</v>
      </c>
      <c r="Y39" s="309" t="e">
        <f t="shared" si="11"/>
        <v>#REF!</v>
      </c>
      <c r="Z39" s="341" t="e">
        <f t="shared" si="12"/>
        <v>#REF!</v>
      </c>
      <c r="AA39" s="309">
        <f>+'Valores de referencia'!C39*'Anexo II'!I35</f>
        <v>0</v>
      </c>
      <c r="AB39" s="309" t="e">
        <f>IF(V39&lt;&gt;0,SUBTOTAL(9,'Valores de referencia'!Q39:U39),"")</f>
        <v>#REF!</v>
      </c>
      <c r="AC39" s="309" t="e">
        <f t="shared" si="13"/>
        <v>#REF!</v>
      </c>
    </row>
    <row r="40" spans="1:29" ht="15.75">
      <c r="A40" s="491">
        <f>+'Anexo II'!A36</f>
        <v>0</v>
      </c>
      <c r="B40" s="318"/>
      <c r="C40" s="253"/>
      <c r="D40" s="321" t="e">
        <f>+'Anexo III'!#REF!</f>
        <v>#REF!</v>
      </c>
      <c r="E40" s="321" t="e">
        <f>+'Anexo III'!#REF!</f>
        <v>#REF!</v>
      </c>
      <c r="F40" s="321" t="e">
        <f>+'Anexo III'!#REF!</f>
        <v>#REF!</v>
      </c>
      <c r="G40" s="321">
        <f>+'Anexo III'!B38</f>
        <v>0</v>
      </c>
      <c r="H40" s="321">
        <f>+'Anexo III'!C38</f>
        <v>0</v>
      </c>
      <c r="I40" s="321" t="e">
        <f>+'Anexo III'!#REF!</f>
        <v>#REF!</v>
      </c>
      <c r="J40" s="321">
        <f>+'Anexo III'!D38</f>
        <v>0</v>
      </c>
      <c r="K40" s="321">
        <f>+'Anexo III'!E38</f>
        <v>0</v>
      </c>
      <c r="L40" s="321">
        <f>+'Anexo III'!F38</f>
        <v>0</v>
      </c>
      <c r="M40" s="321">
        <f>+'Anexo III'!G38</f>
        <v>0</v>
      </c>
      <c r="N40" s="321">
        <f>+'Anexo III'!H38</f>
        <v>0</v>
      </c>
      <c r="O40" s="321">
        <f>+'Anexo III'!I38</f>
        <v>0</v>
      </c>
      <c r="P40" s="321">
        <f>+'Anexo III'!J38</f>
        <v>0</v>
      </c>
      <c r="Q40" s="321">
        <f>+'Anexo III'!K38</f>
        <v>0</v>
      </c>
      <c r="R40" s="321" t="e">
        <f>+'Anexo III'!#REF!</f>
        <v>#REF!</v>
      </c>
      <c r="S40" s="321">
        <f>+'Anexo III'!L38</f>
        <v>0</v>
      </c>
      <c r="T40" s="323" t="e">
        <f t="shared" si="6"/>
        <v>#REF!</v>
      </c>
      <c r="U40" s="332" t="e">
        <f t="shared" si="7"/>
        <v>#REF!</v>
      </c>
      <c r="V40" s="341" t="e">
        <f t="shared" si="8"/>
        <v>#REF!</v>
      </c>
      <c r="W40" s="341" t="e">
        <f t="shared" si="9"/>
        <v>#REF!</v>
      </c>
      <c r="X40" s="341" t="e">
        <f t="shared" si="10"/>
        <v>#REF!</v>
      </c>
      <c r="Y40" s="309" t="e">
        <f t="shared" si="11"/>
        <v>#REF!</v>
      </c>
      <c r="Z40" s="341" t="e">
        <f t="shared" si="12"/>
        <v>#REF!</v>
      </c>
      <c r="AA40" s="309">
        <f>+'Valores de referencia'!C40*'Anexo II'!I36</f>
        <v>0</v>
      </c>
      <c r="AB40" s="309" t="e">
        <f>IF(V40&lt;&gt;0,SUBTOTAL(9,'Valores de referencia'!Q40:U40),"")</f>
        <v>#REF!</v>
      </c>
      <c r="AC40" s="309" t="e">
        <f t="shared" si="13"/>
        <v>#REF!</v>
      </c>
    </row>
    <row r="41" spans="1:29" ht="15.75">
      <c r="A41" s="491">
        <f>+'Anexo II'!A37</f>
        <v>0</v>
      </c>
      <c r="B41" s="318"/>
      <c r="C41" s="253"/>
      <c r="D41" s="321" t="e">
        <f>+'Anexo III'!#REF!</f>
        <v>#REF!</v>
      </c>
      <c r="E41" s="321" t="e">
        <f>+'Anexo III'!#REF!</f>
        <v>#REF!</v>
      </c>
      <c r="F41" s="321" t="e">
        <f>+'Anexo III'!#REF!</f>
        <v>#REF!</v>
      </c>
      <c r="G41" s="321">
        <f>+'Anexo III'!B39</f>
        <v>0</v>
      </c>
      <c r="H41" s="321">
        <f>+'Anexo III'!C39</f>
        <v>0</v>
      </c>
      <c r="I41" s="321" t="e">
        <f>+'Anexo III'!#REF!</f>
        <v>#REF!</v>
      </c>
      <c r="J41" s="321">
        <f>+'Anexo III'!D39</f>
        <v>0</v>
      </c>
      <c r="K41" s="321">
        <f>+'Anexo III'!E39</f>
        <v>0</v>
      </c>
      <c r="L41" s="321">
        <f>+'Anexo III'!F39</f>
        <v>0</v>
      </c>
      <c r="M41" s="321">
        <f>+'Anexo III'!G39</f>
        <v>0</v>
      </c>
      <c r="N41" s="321">
        <f>+'Anexo III'!H39</f>
        <v>0</v>
      </c>
      <c r="O41" s="321">
        <f>+'Anexo III'!I39</f>
        <v>0</v>
      </c>
      <c r="P41" s="321">
        <f>+'Anexo III'!J39</f>
        <v>0</v>
      </c>
      <c r="Q41" s="321">
        <f>+'Anexo III'!K39</f>
        <v>0</v>
      </c>
      <c r="R41" s="321" t="e">
        <f>+'Anexo III'!#REF!</f>
        <v>#REF!</v>
      </c>
      <c r="S41" s="321">
        <f>+'Anexo III'!L39</f>
        <v>0</v>
      </c>
      <c r="T41" s="323" t="e">
        <f t="shared" si="6"/>
        <v>#REF!</v>
      </c>
      <c r="U41" s="332" t="e">
        <f t="shared" si="7"/>
        <v>#REF!</v>
      </c>
      <c r="V41" s="341" t="e">
        <f t="shared" si="8"/>
        <v>#REF!</v>
      </c>
      <c r="W41" s="341" t="e">
        <f t="shared" si="9"/>
        <v>#REF!</v>
      </c>
      <c r="X41" s="341" t="e">
        <f t="shared" si="10"/>
        <v>#REF!</v>
      </c>
      <c r="Y41" s="309" t="e">
        <f t="shared" si="11"/>
        <v>#REF!</v>
      </c>
      <c r="Z41" s="341" t="e">
        <f t="shared" si="12"/>
        <v>#REF!</v>
      </c>
      <c r="AA41" s="309">
        <f>+'Valores de referencia'!C41*'Anexo II'!I37</f>
        <v>0</v>
      </c>
      <c r="AB41" s="309" t="e">
        <f>IF(V41&lt;&gt;0,SUBTOTAL(9,'Valores de referencia'!Q41:U41),"")</f>
        <v>#REF!</v>
      </c>
      <c r="AC41" s="309" t="e">
        <f t="shared" si="13"/>
        <v>#REF!</v>
      </c>
    </row>
    <row r="42" spans="1:29" ht="15.75">
      <c r="A42" s="491">
        <f>+'Anexo II'!A38</f>
        <v>0</v>
      </c>
      <c r="B42" s="318"/>
      <c r="C42" s="253"/>
      <c r="D42" s="321" t="e">
        <f>+'Anexo III'!#REF!</f>
        <v>#REF!</v>
      </c>
      <c r="E42" s="321" t="e">
        <f>+'Anexo III'!#REF!</f>
        <v>#REF!</v>
      </c>
      <c r="F42" s="321" t="e">
        <f>+'Anexo III'!#REF!</f>
        <v>#REF!</v>
      </c>
      <c r="G42" s="321">
        <f>+'Anexo III'!B40</f>
        <v>0</v>
      </c>
      <c r="H42" s="321">
        <f>+'Anexo III'!C40</f>
        <v>0</v>
      </c>
      <c r="I42" s="321" t="e">
        <f>+'Anexo III'!#REF!</f>
        <v>#REF!</v>
      </c>
      <c r="J42" s="321">
        <f>+'Anexo III'!D40</f>
        <v>0</v>
      </c>
      <c r="K42" s="321">
        <f>+'Anexo III'!E40</f>
        <v>0</v>
      </c>
      <c r="L42" s="321">
        <f>+'Anexo III'!F40</f>
        <v>0</v>
      </c>
      <c r="M42" s="321">
        <f>+'Anexo III'!G40</f>
        <v>0</v>
      </c>
      <c r="N42" s="321">
        <f>+'Anexo III'!H40</f>
        <v>0</v>
      </c>
      <c r="O42" s="321">
        <f>+'Anexo III'!I40</f>
        <v>0</v>
      </c>
      <c r="P42" s="321">
        <f>+'Anexo III'!J40</f>
        <v>0</v>
      </c>
      <c r="Q42" s="321">
        <f>+'Anexo III'!K40</f>
        <v>0</v>
      </c>
      <c r="R42" s="321" t="e">
        <f>+'Anexo III'!#REF!</f>
        <v>#REF!</v>
      </c>
      <c r="S42" s="321">
        <f>+'Anexo III'!L40</f>
        <v>0</v>
      </c>
      <c r="T42" s="323" t="e">
        <f t="shared" si="6"/>
        <v>#REF!</v>
      </c>
      <c r="U42" s="332" t="e">
        <f t="shared" si="7"/>
        <v>#REF!</v>
      </c>
      <c r="V42" s="341" t="e">
        <f t="shared" si="8"/>
        <v>#REF!</v>
      </c>
      <c r="W42" s="341" t="e">
        <f t="shared" si="9"/>
        <v>#REF!</v>
      </c>
      <c r="X42" s="341" t="e">
        <f t="shared" si="10"/>
        <v>#REF!</v>
      </c>
      <c r="Y42" s="309" t="e">
        <f t="shared" si="11"/>
        <v>#REF!</v>
      </c>
      <c r="Z42" s="341" t="e">
        <f t="shared" si="12"/>
        <v>#REF!</v>
      </c>
      <c r="AA42" s="309">
        <f>+'Valores de referencia'!C42*'Anexo II'!I38</f>
        <v>0</v>
      </c>
      <c r="AB42" s="309" t="e">
        <f>IF(V42&lt;&gt;0,SUBTOTAL(9,'Valores de referencia'!Q42:U42),"")</f>
        <v>#REF!</v>
      </c>
      <c r="AC42" s="309" t="e">
        <f t="shared" si="13"/>
        <v>#REF!</v>
      </c>
    </row>
    <row r="43" spans="1:29" ht="15.75">
      <c r="A43" s="491">
        <f>+'Anexo II'!A39</f>
        <v>0</v>
      </c>
      <c r="B43" s="318"/>
      <c r="C43" s="253"/>
      <c r="D43" s="321" t="e">
        <f>+'Anexo III'!#REF!</f>
        <v>#REF!</v>
      </c>
      <c r="E43" s="321" t="e">
        <f>+'Anexo III'!#REF!</f>
        <v>#REF!</v>
      </c>
      <c r="F43" s="321" t="e">
        <f>+'Anexo III'!#REF!</f>
        <v>#REF!</v>
      </c>
      <c r="G43" s="321">
        <f>+'Anexo III'!B41</f>
        <v>0</v>
      </c>
      <c r="H43" s="321">
        <f>+'Anexo III'!C41</f>
        <v>0</v>
      </c>
      <c r="I43" s="321" t="e">
        <f>+'Anexo III'!#REF!</f>
        <v>#REF!</v>
      </c>
      <c r="J43" s="321">
        <f>+'Anexo III'!D41</f>
        <v>0</v>
      </c>
      <c r="K43" s="321">
        <f>+'Anexo III'!E41</f>
        <v>0</v>
      </c>
      <c r="L43" s="321">
        <f>+'Anexo III'!F41</f>
        <v>0</v>
      </c>
      <c r="M43" s="321">
        <f>+'Anexo III'!G41</f>
        <v>0</v>
      </c>
      <c r="N43" s="321">
        <f>+'Anexo III'!H41</f>
        <v>0</v>
      </c>
      <c r="O43" s="321">
        <f>+'Anexo III'!I41</f>
        <v>0</v>
      </c>
      <c r="P43" s="321">
        <f>+'Anexo III'!J41</f>
        <v>0</v>
      </c>
      <c r="Q43" s="321">
        <f>+'Anexo III'!K41</f>
        <v>0</v>
      </c>
      <c r="R43" s="321" t="e">
        <f>+'Anexo III'!#REF!</f>
        <v>#REF!</v>
      </c>
      <c r="S43" s="321">
        <f>+'Anexo III'!L41</f>
        <v>0</v>
      </c>
      <c r="T43" s="323" t="e">
        <f t="shared" si="6"/>
        <v>#REF!</v>
      </c>
      <c r="U43" s="332" t="e">
        <f t="shared" si="7"/>
        <v>#REF!</v>
      </c>
      <c r="V43" s="341" t="e">
        <f t="shared" si="8"/>
        <v>#REF!</v>
      </c>
      <c r="W43" s="341" t="e">
        <f t="shared" si="9"/>
        <v>#REF!</v>
      </c>
      <c r="X43" s="341" t="e">
        <f t="shared" si="10"/>
        <v>#REF!</v>
      </c>
      <c r="Y43" s="309" t="e">
        <f t="shared" si="11"/>
        <v>#REF!</v>
      </c>
      <c r="Z43" s="341" t="e">
        <f t="shared" si="12"/>
        <v>#REF!</v>
      </c>
      <c r="AA43" s="309">
        <f>+'Valores de referencia'!C43*'Anexo II'!I39</f>
        <v>0</v>
      </c>
      <c r="AB43" s="309" t="e">
        <f>IF(V43&lt;&gt;0,SUBTOTAL(9,'Valores de referencia'!Q43:U43),"")</f>
        <v>#REF!</v>
      </c>
      <c r="AC43" s="309" t="e">
        <f t="shared" si="13"/>
        <v>#REF!</v>
      </c>
    </row>
    <row r="44" spans="1:29" ht="15.75">
      <c r="A44" s="491">
        <f>+'Anexo II'!A40</f>
        <v>0</v>
      </c>
      <c r="B44" s="318"/>
      <c r="C44" s="253"/>
      <c r="D44" s="321" t="e">
        <f>+'Anexo III'!#REF!</f>
        <v>#REF!</v>
      </c>
      <c r="E44" s="321" t="e">
        <f>+'Anexo III'!#REF!</f>
        <v>#REF!</v>
      </c>
      <c r="F44" s="321" t="e">
        <f>+'Anexo III'!#REF!</f>
        <v>#REF!</v>
      </c>
      <c r="G44" s="321">
        <f>+'Anexo III'!B42</f>
        <v>0</v>
      </c>
      <c r="H44" s="321">
        <f>+'Anexo III'!C42</f>
        <v>0</v>
      </c>
      <c r="I44" s="321" t="e">
        <f>+'Anexo III'!#REF!</f>
        <v>#REF!</v>
      </c>
      <c r="J44" s="321">
        <f>+'Anexo III'!D42</f>
        <v>0</v>
      </c>
      <c r="K44" s="321">
        <f>+'Anexo III'!E42</f>
        <v>0</v>
      </c>
      <c r="L44" s="321">
        <f>+'Anexo III'!F42</f>
        <v>0</v>
      </c>
      <c r="M44" s="321">
        <f>+'Anexo III'!G42</f>
        <v>0</v>
      </c>
      <c r="N44" s="321">
        <f>+'Anexo III'!H42</f>
        <v>0</v>
      </c>
      <c r="O44" s="321">
        <f>+'Anexo III'!I42</f>
        <v>0</v>
      </c>
      <c r="P44" s="321">
        <f>+'Anexo III'!J42</f>
        <v>0</v>
      </c>
      <c r="Q44" s="321">
        <f>+'Anexo III'!K42</f>
        <v>0</v>
      </c>
      <c r="R44" s="321" t="e">
        <f>+'Anexo III'!#REF!</f>
        <v>#REF!</v>
      </c>
      <c r="S44" s="321">
        <f>+'Anexo III'!L42</f>
        <v>0</v>
      </c>
      <c r="T44" s="323" t="e">
        <f t="shared" si="6"/>
        <v>#REF!</v>
      </c>
      <c r="U44" s="332" t="e">
        <f t="shared" si="7"/>
        <v>#REF!</v>
      </c>
      <c r="V44" s="341" t="e">
        <f t="shared" si="8"/>
        <v>#REF!</v>
      </c>
      <c r="W44" s="341" t="e">
        <f t="shared" si="9"/>
        <v>#REF!</v>
      </c>
      <c r="X44" s="341" t="e">
        <f t="shared" si="10"/>
        <v>#REF!</v>
      </c>
      <c r="Y44" s="309" t="e">
        <f t="shared" si="11"/>
        <v>#REF!</v>
      </c>
      <c r="Z44" s="341" t="e">
        <f t="shared" si="12"/>
        <v>#REF!</v>
      </c>
      <c r="AA44" s="309">
        <f>+'Valores de referencia'!C44*'Anexo II'!I40</f>
        <v>0</v>
      </c>
      <c r="AB44" s="309" t="e">
        <f>IF(V44&lt;&gt;0,SUBTOTAL(9,'Valores de referencia'!Q44:U44),"")</f>
        <v>#REF!</v>
      </c>
      <c r="AC44" s="309" t="e">
        <f t="shared" si="13"/>
        <v>#REF!</v>
      </c>
    </row>
    <row r="45" spans="1:29" ht="15.75">
      <c r="A45" s="491">
        <f>+'Anexo II'!A41</f>
        <v>0</v>
      </c>
      <c r="B45" s="318"/>
      <c r="C45" s="253"/>
      <c r="D45" s="321" t="e">
        <f>+'Anexo III'!#REF!</f>
        <v>#REF!</v>
      </c>
      <c r="E45" s="321" t="e">
        <f>+'Anexo III'!#REF!</f>
        <v>#REF!</v>
      </c>
      <c r="F45" s="321" t="e">
        <f>+'Anexo III'!#REF!</f>
        <v>#REF!</v>
      </c>
      <c r="G45" s="321">
        <f>+'Anexo III'!B43</f>
        <v>0</v>
      </c>
      <c r="H45" s="321">
        <f>+'Anexo III'!C43</f>
        <v>0</v>
      </c>
      <c r="I45" s="321" t="e">
        <f>+'Anexo III'!#REF!</f>
        <v>#REF!</v>
      </c>
      <c r="J45" s="321">
        <f>+'Anexo III'!D43</f>
        <v>0</v>
      </c>
      <c r="K45" s="321">
        <f>+'Anexo III'!E43</f>
        <v>0</v>
      </c>
      <c r="L45" s="321">
        <f>+'Anexo III'!F43</f>
        <v>0</v>
      </c>
      <c r="M45" s="321">
        <f>+'Anexo III'!G43</f>
        <v>0</v>
      </c>
      <c r="N45" s="321">
        <f>+'Anexo III'!H43</f>
        <v>0</v>
      </c>
      <c r="O45" s="321">
        <f>+'Anexo III'!I43</f>
        <v>0</v>
      </c>
      <c r="P45" s="321">
        <f>+'Anexo III'!J43</f>
        <v>0</v>
      </c>
      <c r="Q45" s="321">
        <f>+'Anexo III'!K43</f>
        <v>0</v>
      </c>
      <c r="R45" s="321" t="e">
        <f>+'Anexo III'!#REF!</f>
        <v>#REF!</v>
      </c>
      <c r="S45" s="321">
        <f>+'Anexo III'!L43</f>
        <v>0</v>
      </c>
      <c r="T45" s="323" t="e">
        <f t="shared" si="6"/>
        <v>#REF!</v>
      </c>
      <c r="U45" s="332" t="e">
        <f t="shared" si="7"/>
        <v>#REF!</v>
      </c>
      <c r="V45" s="341" t="e">
        <f t="shared" si="8"/>
        <v>#REF!</v>
      </c>
      <c r="W45" s="341" t="e">
        <f t="shared" si="9"/>
        <v>#REF!</v>
      </c>
      <c r="X45" s="341" t="e">
        <f t="shared" si="10"/>
        <v>#REF!</v>
      </c>
      <c r="Y45" s="309" t="e">
        <f t="shared" si="11"/>
        <v>#REF!</v>
      </c>
      <c r="Z45" s="341" t="e">
        <f t="shared" si="12"/>
        <v>#REF!</v>
      </c>
      <c r="AA45" s="309">
        <f>+'Valores de referencia'!C45*'Anexo II'!I41</f>
        <v>0</v>
      </c>
      <c r="AB45" s="309" t="e">
        <f>IF(V45&lt;&gt;0,SUBTOTAL(9,'Valores de referencia'!Q45:U45),"")</f>
        <v>#REF!</v>
      </c>
      <c r="AC45" s="309" t="e">
        <f t="shared" si="13"/>
        <v>#REF!</v>
      </c>
    </row>
    <row r="46" spans="1:29" ht="15.75">
      <c r="A46" s="491">
        <f>+'Anexo II'!A42</f>
        <v>0</v>
      </c>
      <c r="B46" s="318"/>
      <c r="C46" s="253"/>
      <c r="D46" s="321" t="e">
        <f>+'Anexo III'!#REF!</f>
        <v>#REF!</v>
      </c>
      <c r="E46" s="321" t="e">
        <f>+'Anexo III'!#REF!</f>
        <v>#REF!</v>
      </c>
      <c r="F46" s="321" t="e">
        <f>+'Anexo III'!#REF!</f>
        <v>#REF!</v>
      </c>
      <c r="G46" s="321">
        <f>+'Anexo III'!B44</f>
        <v>0</v>
      </c>
      <c r="H46" s="321">
        <f>+'Anexo III'!C44</f>
        <v>0</v>
      </c>
      <c r="I46" s="321" t="e">
        <f>+'Anexo III'!#REF!</f>
        <v>#REF!</v>
      </c>
      <c r="J46" s="321">
        <f>+'Anexo III'!D44</f>
        <v>0</v>
      </c>
      <c r="K46" s="321">
        <f>+'Anexo III'!E44</f>
        <v>0</v>
      </c>
      <c r="L46" s="321">
        <f>+'Anexo III'!F44</f>
        <v>0</v>
      </c>
      <c r="M46" s="321">
        <f>+'Anexo III'!G44</f>
        <v>0</v>
      </c>
      <c r="N46" s="321">
        <f>+'Anexo III'!H44</f>
        <v>0</v>
      </c>
      <c r="O46" s="321">
        <f>+'Anexo III'!I44</f>
        <v>0</v>
      </c>
      <c r="P46" s="321">
        <f>+'Anexo III'!J44</f>
        <v>0</v>
      </c>
      <c r="Q46" s="321">
        <f>+'Anexo III'!K44</f>
        <v>0</v>
      </c>
      <c r="R46" s="321" t="e">
        <f>+'Anexo III'!#REF!</f>
        <v>#REF!</v>
      </c>
      <c r="S46" s="321">
        <f>+'Anexo III'!L44</f>
        <v>0</v>
      </c>
      <c r="T46" s="323" t="e">
        <f t="shared" si="6"/>
        <v>#REF!</v>
      </c>
      <c r="U46" s="332" t="e">
        <f t="shared" si="7"/>
        <v>#REF!</v>
      </c>
      <c r="V46" s="341" t="e">
        <f t="shared" si="8"/>
        <v>#REF!</v>
      </c>
      <c r="W46" s="341" t="e">
        <f t="shared" si="9"/>
        <v>#REF!</v>
      </c>
      <c r="X46" s="341" t="e">
        <f t="shared" si="10"/>
        <v>#REF!</v>
      </c>
      <c r="Y46" s="309" t="e">
        <f t="shared" si="11"/>
        <v>#REF!</v>
      </c>
      <c r="Z46" s="341" t="e">
        <f t="shared" si="12"/>
        <v>#REF!</v>
      </c>
      <c r="AA46" s="309">
        <f>+'Valores de referencia'!C46*'Anexo II'!I42</f>
        <v>0</v>
      </c>
      <c r="AB46" s="309" t="e">
        <f>IF(V46&lt;&gt;0,SUBTOTAL(9,'Valores de referencia'!Q46:U46),"")</f>
        <v>#REF!</v>
      </c>
      <c r="AC46" s="309" t="e">
        <f t="shared" si="13"/>
        <v>#REF!</v>
      </c>
    </row>
    <row r="47" spans="1:29" ht="15.75">
      <c r="A47" s="491">
        <f>+'Anexo II'!A43</f>
        <v>0</v>
      </c>
      <c r="B47" s="318"/>
      <c r="C47" s="253"/>
      <c r="D47" s="321" t="e">
        <f>+'Anexo III'!#REF!</f>
        <v>#REF!</v>
      </c>
      <c r="E47" s="321" t="e">
        <f>+'Anexo III'!#REF!</f>
        <v>#REF!</v>
      </c>
      <c r="F47" s="321" t="e">
        <f>+'Anexo III'!#REF!</f>
        <v>#REF!</v>
      </c>
      <c r="G47" s="321">
        <f>+'Anexo III'!B45</f>
        <v>0</v>
      </c>
      <c r="H47" s="321">
        <f>+'Anexo III'!C45</f>
        <v>0</v>
      </c>
      <c r="I47" s="321" t="e">
        <f>+'Anexo III'!#REF!</f>
        <v>#REF!</v>
      </c>
      <c r="J47" s="321">
        <f>+'Anexo III'!D45</f>
        <v>0</v>
      </c>
      <c r="K47" s="321">
        <f>+'Anexo III'!E45</f>
        <v>0</v>
      </c>
      <c r="L47" s="321">
        <f>+'Anexo III'!F45</f>
        <v>0</v>
      </c>
      <c r="M47" s="321">
        <f>+'Anexo III'!G45</f>
        <v>0</v>
      </c>
      <c r="N47" s="321">
        <f>+'Anexo III'!H45</f>
        <v>0</v>
      </c>
      <c r="O47" s="321">
        <f>+'Anexo III'!I45</f>
        <v>0</v>
      </c>
      <c r="P47" s="321">
        <f>+'Anexo III'!J45</f>
        <v>0</v>
      </c>
      <c r="Q47" s="321">
        <f>+'Anexo III'!K45</f>
        <v>0</v>
      </c>
      <c r="R47" s="321" t="e">
        <f>+'Anexo III'!#REF!</f>
        <v>#REF!</v>
      </c>
      <c r="S47" s="321">
        <f>+'Anexo III'!L45</f>
        <v>0</v>
      </c>
      <c r="T47" s="323" t="e">
        <f t="shared" si="6"/>
        <v>#REF!</v>
      </c>
      <c r="U47" s="332" t="e">
        <f t="shared" si="7"/>
        <v>#REF!</v>
      </c>
      <c r="V47" s="341" t="e">
        <f t="shared" si="8"/>
        <v>#REF!</v>
      </c>
      <c r="W47" s="341" t="e">
        <f t="shared" si="9"/>
        <v>#REF!</v>
      </c>
      <c r="X47" s="341" t="e">
        <f t="shared" si="10"/>
        <v>#REF!</v>
      </c>
      <c r="Y47" s="309" t="e">
        <f t="shared" si="11"/>
        <v>#REF!</v>
      </c>
      <c r="Z47" s="341" t="e">
        <f t="shared" si="12"/>
        <v>#REF!</v>
      </c>
      <c r="AA47" s="309">
        <f>+'Valores de referencia'!C47*'Anexo II'!I43</f>
        <v>0</v>
      </c>
      <c r="AB47" s="309" t="e">
        <f>IF(V47&lt;&gt;0,SUBTOTAL(9,'Valores de referencia'!Q47:U47),"")</f>
        <v>#REF!</v>
      </c>
      <c r="AC47" s="309" t="e">
        <f t="shared" si="13"/>
        <v>#REF!</v>
      </c>
    </row>
    <row r="48" spans="1:29" ht="15.75">
      <c r="A48" s="491">
        <f>+'Anexo II'!A44</f>
        <v>0</v>
      </c>
      <c r="B48" s="318"/>
      <c r="C48" s="253"/>
      <c r="D48" s="321" t="e">
        <f>+'Anexo III'!#REF!</f>
        <v>#REF!</v>
      </c>
      <c r="E48" s="321" t="e">
        <f>+'Anexo III'!#REF!</f>
        <v>#REF!</v>
      </c>
      <c r="F48" s="321" t="e">
        <f>+'Anexo III'!#REF!</f>
        <v>#REF!</v>
      </c>
      <c r="G48" s="321">
        <f>+'Anexo III'!B46</f>
        <v>0</v>
      </c>
      <c r="H48" s="321">
        <f>+'Anexo III'!C46</f>
        <v>0</v>
      </c>
      <c r="I48" s="321" t="e">
        <f>+'Anexo III'!#REF!</f>
        <v>#REF!</v>
      </c>
      <c r="J48" s="321">
        <f>+'Anexo III'!D46</f>
        <v>0</v>
      </c>
      <c r="K48" s="321">
        <f>+'Anexo III'!E46</f>
        <v>0</v>
      </c>
      <c r="L48" s="321">
        <f>+'Anexo III'!F46</f>
        <v>0</v>
      </c>
      <c r="M48" s="321">
        <f>+'Anexo III'!G46</f>
        <v>0</v>
      </c>
      <c r="N48" s="321">
        <f>+'Anexo III'!H46</f>
        <v>0</v>
      </c>
      <c r="O48" s="321">
        <f>+'Anexo III'!I46</f>
        <v>0</v>
      </c>
      <c r="P48" s="321">
        <f>+'Anexo III'!J46</f>
        <v>0</v>
      </c>
      <c r="Q48" s="321">
        <f>+'Anexo III'!K46</f>
        <v>0</v>
      </c>
      <c r="R48" s="321" t="e">
        <f>+'Anexo III'!#REF!</f>
        <v>#REF!</v>
      </c>
      <c r="S48" s="321">
        <f>+'Anexo III'!L46</f>
        <v>0</v>
      </c>
      <c r="T48" s="323" t="e">
        <f t="shared" si="6"/>
        <v>#REF!</v>
      </c>
      <c r="U48" s="332" t="e">
        <f t="shared" si="7"/>
        <v>#REF!</v>
      </c>
      <c r="V48" s="341" t="e">
        <f t="shared" si="8"/>
        <v>#REF!</v>
      </c>
      <c r="W48" s="341" t="e">
        <f t="shared" si="9"/>
        <v>#REF!</v>
      </c>
      <c r="X48" s="341" t="e">
        <f t="shared" si="10"/>
        <v>#REF!</v>
      </c>
      <c r="Y48" s="309" t="e">
        <f t="shared" si="11"/>
        <v>#REF!</v>
      </c>
      <c r="Z48" s="341" t="e">
        <f t="shared" si="12"/>
        <v>#REF!</v>
      </c>
      <c r="AA48" s="309">
        <f>+'Valores de referencia'!C48*'Anexo II'!I44</f>
        <v>0</v>
      </c>
      <c r="AB48" s="309" t="e">
        <f>IF(V48&lt;&gt;0,SUBTOTAL(9,'Valores de referencia'!Q48:U48),"")</f>
        <v>#REF!</v>
      </c>
      <c r="AC48" s="309" t="e">
        <f t="shared" si="13"/>
        <v>#REF!</v>
      </c>
    </row>
    <row r="49" spans="1:29" ht="15.75">
      <c r="A49" s="491">
        <f>+'Anexo II'!A45</f>
        <v>0</v>
      </c>
      <c r="B49" s="318"/>
      <c r="C49" s="253"/>
      <c r="D49" s="321" t="e">
        <f>+'Anexo III'!#REF!</f>
        <v>#REF!</v>
      </c>
      <c r="E49" s="321" t="e">
        <f>+'Anexo III'!#REF!</f>
        <v>#REF!</v>
      </c>
      <c r="F49" s="321" t="e">
        <f>+'Anexo III'!#REF!</f>
        <v>#REF!</v>
      </c>
      <c r="G49" s="321">
        <f>+'Anexo III'!B47</f>
        <v>0</v>
      </c>
      <c r="H49" s="321">
        <f>+'Anexo III'!C47</f>
        <v>0</v>
      </c>
      <c r="I49" s="321" t="e">
        <f>+'Anexo III'!#REF!</f>
        <v>#REF!</v>
      </c>
      <c r="J49" s="321">
        <f>+'Anexo III'!D47</f>
        <v>0</v>
      </c>
      <c r="K49" s="321">
        <f>+'Anexo III'!E47</f>
        <v>0</v>
      </c>
      <c r="L49" s="321">
        <f>+'Anexo III'!F47</f>
        <v>0</v>
      </c>
      <c r="M49" s="321">
        <f>+'Anexo III'!G47</f>
        <v>0</v>
      </c>
      <c r="N49" s="321">
        <f>+'Anexo III'!H47</f>
        <v>0</v>
      </c>
      <c r="O49" s="321">
        <f>+'Anexo III'!I47</f>
        <v>0</v>
      </c>
      <c r="P49" s="321">
        <f>+'Anexo III'!J47</f>
        <v>0</v>
      </c>
      <c r="Q49" s="321">
        <f>+'Anexo III'!K47</f>
        <v>0</v>
      </c>
      <c r="R49" s="321" t="e">
        <f>+'Anexo III'!#REF!</f>
        <v>#REF!</v>
      </c>
      <c r="S49" s="321">
        <f>+'Anexo III'!L47</f>
        <v>0</v>
      </c>
      <c r="T49" s="323" t="e">
        <f t="shared" si="6"/>
        <v>#REF!</v>
      </c>
      <c r="U49" s="332" t="e">
        <f t="shared" si="7"/>
        <v>#REF!</v>
      </c>
      <c r="V49" s="341" t="e">
        <f t="shared" si="8"/>
        <v>#REF!</v>
      </c>
      <c r="W49" s="341" t="e">
        <f t="shared" si="9"/>
        <v>#REF!</v>
      </c>
      <c r="X49" s="341" t="e">
        <f t="shared" si="10"/>
        <v>#REF!</v>
      </c>
      <c r="Y49" s="309" t="e">
        <f t="shared" si="11"/>
        <v>#REF!</v>
      </c>
      <c r="Z49" s="341" t="e">
        <f t="shared" si="12"/>
        <v>#REF!</v>
      </c>
      <c r="AA49" s="309">
        <f>+'Valores de referencia'!C49*'Anexo II'!I45</f>
        <v>0</v>
      </c>
      <c r="AB49" s="309" t="e">
        <f>IF(V49&lt;&gt;0,SUBTOTAL(9,'Valores de referencia'!Q49:U49),"")</f>
        <v>#REF!</v>
      </c>
      <c r="AC49" s="309" t="e">
        <f t="shared" si="13"/>
        <v>#REF!</v>
      </c>
    </row>
    <row r="50" spans="1:29" ht="15.75" hidden="1">
      <c r="A50" s="491">
        <f>+'Anexo II'!A46</f>
        <v>0</v>
      </c>
      <c r="B50" s="318"/>
      <c r="C50" s="253"/>
      <c r="D50" s="321" t="e">
        <f>+'Anexo III'!#REF!</f>
        <v>#REF!</v>
      </c>
      <c r="E50" s="321" t="e">
        <f>+'Anexo III'!#REF!</f>
        <v>#REF!</v>
      </c>
      <c r="F50" s="321" t="e">
        <f>+'Anexo III'!#REF!</f>
        <v>#REF!</v>
      </c>
      <c r="G50" s="321">
        <f>+'Anexo III'!B48</f>
        <v>0</v>
      </c>
      <c r="H50" s="321">
        <f>+'Anexo III'!C48</f>
        <v>0</v>
      </c>
      <c r="I50" s="321" t="e">
        <f>+'Anexo III'!#REF!</f>
        <v>#REF!</v>
      </c>
      <c r="J50" s="321">
        <f>+'Anexo III'!D48</f>
        <v>0</v>
      </c>
      <c r="K50" s="321">
        <f>+'Anexo III'!E48</f>
        <v>0</v>
      </c>
      <c r="L50" s="321">
        <f>+'Anexo III'!F48</f>
        <v>0</v>
      </c>
      <c r="M50" s="321">
        <f>+'Anexo III'!G48</f>
        <v>0</v>
      </c>
      <c r="N50" s="321">
        <f>+'Anexo III'!H48</f>
        <v>0</v>
      </c>
      <c r="O50" s="321">
        <f>+'Anexo III'!I48</f>
        <v>0</v>
      </c>
      <c r="P50" s="321">
        <f>+'Anexo III'!J48</f>
        <v>0</v>
      </c>
      <c r="Q50" s="321">
        <f>+'Anexo III'!K48</f>
        <v>0</v>
      </c>
      <c r="R50" s="321" t="e">
        <f>+'Anexo III'!#REF!</f>
        <v>#REF!</v>
      </c>
      <c r="S50" s="321">
        <f>+'Anexo III'!L48</f>
        <v>0</v>
      </c>
      <c r="T50" s="323" t="e">
        <f t="shared" si="6"/>
        <v>#REF!</v>
      </c>
      <c r="U50" s="332" t="e">
        <f t="shared" si="7"/>
        <v>#REF!</v>
      </c>
      <c r="V50" s="341" t="e">
        <f t="shared" si="8"/>
        <v>#REF!</v>
      </c>
      <c r="W50" s="341" t="e">
        <f t="shared" si="9"/>
        <v>#REF!</v>
      </c>
      <c r="X50" s="341" t="e">
        <f t="shared" si="10"/>
        <v>#REF!</v>
      </c>
      <c r="Y50" s="309" t="e">
        <f t="shared" si="11"/>
        <v>#REF!</v>
      </c>
      <c r="Z50" s="341" t="e">
        <f t="shared" si="12"/>
        <v>#REF!</v>
      </c>
      <c r="AA50" s="309">
        <f>+'Valores de referencia'!C50*'Anexo II'!I46</f>
        <v>0</v>
      </c>
      <c r="AB50" s="309" t="e">
        <f>IF(V50&lt;&gt;0,SUBTOTAL(9,'Valores de referencia'!Q50:U50),"")</f>
        <v>#REF!</v>
      </c>
      <c r="AC50" s="309" t="e">
        <f t="shared" si="13"/>
        <v>#REF!</v>
      </c>
    </row>
    <row r="51" spans="1:29" ht="15.75" hidden="1">
      <c r="A51" s="491">
        <f>+'Anexo II'!A47</f>
        <v>0</v>
      </c>
      <c r="B51" s="318"/>
      <c r="C51" s="253"/>
      <c r="D51" s="321" t="e">
        <f>+'Anexo III'!#REF!</f>
        <v>#REF!</v>
      </c>
      <c r="E51" s="321" t="e">
        <f>+'Anexo III'!#REF!</f>
        <v>#REF!</v>
      </c>
      <c r="F51" s="321" t="e">
        <f>+'Anexo III'!#REF!</f>
        <v>#REF!</v>
      </c>
      <c r="G51" s="321">
        <f>+'Anexo III'!B49</f>
        <v>0</v>
      </c>
      <c r="H51" s="321">
        <f>+'Anexo III'!C49</f>
        <v>0</v>
      </c>
      <c r="I51" s="321" t="e">
        <f>+'Anexo III'!#REF!</f>
        <v>#REF!</v>
      </c>
      <c r="J51" s="321">
        <f>+'Anexo III'!D49</f>
        <v>0</v>
      </c>
      <c r="K51" s="321">
        <f>+'Anexo III'!E49</f>
        <v>0</v>
      </c>
      <c r="L51" s="321">
        <f>+'Anexo III'!F49</f>
        <v>0</v>
      </c>
      <c r="M51" s="321">
        <f>+'Anexo III'!G49</f>
        <v>0</v>
      </c>
      <c r="N51" s="321">
        <f>+'Anexo III'!H49</f>
        <v>0</v>
      </c>
      <c r="O51" s="321">
        <f>+'Anexo III'!I49</f>
        <v>0</v>
      </c>
      <c r="P51" s="321">
        <f>+'Anexo III'!J49</f>
        <v>0</v>
      </c>
      <c r="Q51" s="321">
        <f>+'Anexo III'!K49</f>
        <v>0</v>
      </c>
      <c r="R51" s="321" t="e">
        <f>+'Anexo III'!#REF!</f>
        <v>#REF!</v>
      </c>
      <c r="S51" s="321">
        <f>+'Anexo III'!L49</f>
        <v>0</v>
      </c>
      <c r="T51" s="323" t="e">
        <f t="shared" si="6"/>
        <v>#REF!</v>
      </c>
      <c r="U51" s="332" t="e">
        <f t="shared" si="7"/>
        <v>#REF!</v>
      </c>
      <c r="V51" s="341" t="e">
        <f t="shared" si="8"/>
        <v>#REF!</v>
      </c>
      <c r="W51" s="341" t="e">
        <f t="shared" si="9"/>
        <v>#REF!</v>
      </c>
      <c r="X51" s="341" t="e">
        <f t="shared" si="10"/>
        <v>#REF!</v>
      </c>
      <c r="Y51" s="309" t="e">
        <f t="shared" si="11"/>
        <v>#REF!</v>
      </c>
      <c r="Z51" s="341" t="e">
        <f t="shared" si="12"/>
        <v>#REF!</v>
      </c>
      <c r="AA51" s="309">
        <f>+'Valores de referencia'!C51*'Anexo II'!I47</f>
        <v>0</v>
      </c>
      <c r="AB51" s="309" t="e">
        <f>IF(V51&lt;&gt;0,SUBTOTAL(9,'Valores de referencia'!Q51:U51),"")</f>
        <v>#REF!</v>
      </c>
      <c r="AC51" s="309" t="e">
        <f t="shared" si="13"/>
        <v>#REF!</v>
      </c>
    </row>
    <row r="52" spans="1:29" ht="15.75" hidden="1">
      <c r="A52" s="491">
        <f>+'Anexo II'!A48</f>
        <v>0</v>
      </c>
      <c r="B52" s="318"/>
      <c r="C52" s="253"/>
      <c r="D52" s="321" t="e">
        <f>+'Anexo III'!#REF!</f>
        <v>#REF!</v>
      </c>
      <c r="E52" s="321" t="e">
        <f>+'Anexo III'!#REF!</f>
        <v>#REF!</v>
      </c>
      <c r="F52" s="321" t="e">
        <f>+'Anexo III'!#REF!</f>
        <v>#REF!</v>
      </c>
      <c r="G52" s="321">
        <f>+'Anexo III'!B50</f>
        <v>0</v>
      </c>
      <c r="H52" s="321">
        <f>+'Anexo III'!C50</f>
        <v>0</v>
      </c>
      <c r="I52" s="321" t="e">
        <f>+'Anexo III'!#REF!</f>
        <v>#REF!</v>
      </c>
      <c r="J52" s="321">
        <f>+'Anexo III'!D50</f>
        <v>0</v>
      </c>
      <c r="K52" s="321">
        <f>+'Anexo III'!E50</f>
        <v>0</v>
      </c>
      <c r="L52" s="321">
        <f>+'Anexo III'!F50</f>
        <v>0</v>
      </c>
      <c r="M52" s="321">
        <f>+'Anexo III'!G50</f>
        <v>0</v>
      </c>
      <c r="N52" s="321">
        <f>+'Anexo III'!H50</f>
        <v>0</v>
      </c>
      <c r="O52" s="321">
        <f>+'Anexo III'!I50</f>
        <v>0</v>
      </c>
      <c r="P52" s="321">
        <f>+'Anexo III'!J50</f>
        <v>0</v>
      </c>
      <c r="Q52" s="321">
        <f>+'Anexo III'!K50</f>
        <v>0</v>
      </c>
      <c r="R52" s="321" t="e">
        <f>+'Anexo III'!#REF!</f>
        <v>#REF!</v>
      </c>
      <c r="S52" s="321">
        <f>+'Anexo III'!L50</f>
        <v>0</v>
      </c>
      <c r="T52" s="323" t="e">
        <f t="shared" si="6"/>
        <v>#REF!</v>
      </c>
      <c r="U52" s="332" t="e">
        <f t="shared" si="7"/>
        <v>#REF!</v>
      </c>
      <c r="V52" s="341" t="e">
        <f t="shared" si="8"/>
        <v>#REF!</v>
      </c>
      <c r="W52" s="341" t="e">
        <f t="shared" si="9"/>
        <v>#REF!</v>
      </c>
      <c r="X52" s="341" t="e">
        <f t="shared" si="10"/>
        <v>#REF!</v>
      </c>
      <c r="Y52" s="309" t="e">
        <f t="shared" si="11"/>
        <v>#REF!</v>
      </c>
      <c r="Z52" s="341" t="e">
        <f t="shared" si="12"/>
        <v>#REF!</v>
      </c>
      <c r="AA52" s="309">
        <f>+'Valores de referencia'!C52*'Anexo II'!I48</f>
        <v>0</v>
      </c>
      <c r="AB52" s="309" t="e">
        <f>IF(V52&lt;&gt;0,SUBTOTAL(9,'Valores de referencia'!Q52:U52),"")</f>
        <v>#REF!</v>
      </c>
      <c r="AC52" s="309" t="e">
        <f t="shared" si="13"/>
        <v>#REF!</v>
      </c>
    </row>
    <row r="53" spans="1:29" ht="15.75" hidden="1">
      <c r="A53" s="491">
        <f>+'Anexo II'!A49</f>
        <v>0</v>
      </c>
      <c r="B53" s="318"/>
      <c r="C53" s="253"/>
      <c r="D53" s="321" t="e">
        <f>+'Anexo III'!#REF!</f>
        <v>#REF!</v>
      </c>
      <c r="E53" s="321" t="e">
        <f>+'Anexo III'!#REF!</f>
        <v>#REF!</v>
      </c>
      <c r="F53" s="321" t="e">
        <f>+'Anexo III'!#REF!</f>
        <v>#REF!</v>
      </c>
      <c r="G53" s="321">
        <f>+'Anexo III'!B51</f>
        <v>0</v>
      </c>
      <c r="H53" s="321">
        <f>+'Anexo III'!C51</f>
        <v>0</v>
      </c>
      <c r="I53" s="321" t="e">
        <f>+'Anexo III'!#REF!</f>
        <v>#REF!</v>
      </c>
      <c r="J53" s="321">
        <f>+'Anexo III'!D51</f>
        <v>0</v>
      </c>
      <c r="K53" s="321">
        <f>+'Anexo III'!E51</f>
        <v>0</v>
      </c>
      <c r="L53" s="321">
        <f>+'Anexo III'!F51</f>
        <v>0</v>
      </c>
      <c r="M53" s="321">
        <f>+'Anexo III'!G51</f>
        <v>0</v>
      </c>
      <c r="N53" s="321">
        <f>+'Anexo III'!H51</f>
        <v>0</v>
      </c>
      <c r="O53" s="321">
        <f>+'Anexo III'!I51</f>
        <v>0</v>
      </c>
      <c r="P53" s="321">
        <f>+'Anexo III'!J51</f>
        <v>0</v>
      </c>
      <c r="Q53" s="321">
        <f>+'Anexo III'!K51</f>
        <v>0</v>
      </c>
      <c r="R53" s="321" t="e">
        <f>+'Anexo III'!#REF!</f>
        <v>#REF!</v>
      </c>
      <c r="S53" s="321">
        <f>+'Anexo III'!L51</f>
        <v>0</v>
      </c>
      <c r="T53" s="323" t="e">
        <f t="shared" si="6"/>
        <v>#REF!</v>
      </c>
      <c r="U53" s="332" t="e">
        <f t="shared" si="7"/>
        <v>#REF!</v>
      </c>
      <c r="V53" s="341" t="e">
        <f t="shared" si="8"/>
        <v>#REF!</v>
      </c>
      <c r="W53" s="341" t="e">
        <f t="shared" si="9"/>
        <v>#REF!</v>
      </c>
      <c r="X53" s="341" t="e">
        <f t="shared" si="10"/>
        <v>#REF!</v>
      </c>
      <c r="Y53" s="309" t="e">
        <f t="shared" si="11"/>
        <v>#REF!</v>
      </c>
      <c r="Z53" s="341" t="e">
        <f t="shared" si="12"/>
        <v>#REF!</v>
      </c>
      <c r="AA53" s="309">
        <f>+'Valores de referencia'!C53*'Anexo II'!I49</f>
        <v>0</v>
      </c>
      <c r="AB53" s="309" t="e">
        <f>IF(V53&lt;&gt;0,SUBTOTAL(9,'Valores de referencia'!Q53:U53),"")</f>
        <v>#REF!</v>
      </c>
      <c r="AC53" s="309" t="e">
        <f t="shared" si="13"/>
        <v>#REF!</v>
      </c>
    </row>
    <row r="54" spans="1:29" ht="15.75" hidden="1">
      <c r="A54" s="491">
        <f>+'Anexo II'!A50</f>
        <v>0</v>
      </c>
      <c r="B54" s="318"/>
      <c r="C54" s="253"/>
      <c r="D54" s="321" t="e">
        <f>+'Anexo III'!#REF!</f>
        <v>#REF!</v>
      </c>
      <c r="E54" s="321" t="e">
        <f>+'Anexo III'!#REF!</f>
        <v>#REF!</v>
      </c>
      <c r="F54" s="321" t="e">
        <f>+'Anexo III'!#REF!</f>
        <v>#REF!</v>
      </c>
      <c r="G54" s="321">
        <f>+'Anexo III'!B52</f>
        <v>0</v>
      </c>
      <c r="H54" s="321">
        <f>+'Anexo III'!C52</f>
        <v>0</v>
      </c>
      <c r="I54" s="321" t="e">
        <f>+'Anexo III'!#REF!</f>
        <v>#REF!</v>
      </c>
      <c r="J54" s="321">
        <f>+'Anexo III'!D52</f>
        <v>0</v>
      </c>
      <c r="K54" s="321">
        <f>+'Anexo III'!E52</f>
        <v>0</v>
      </c>
      <c r="L54" s="321">
        <f>+'Anexo III'!F52</f>
        <v>0</v>
      </c>
      <c r="M54" s="321">
        <f>+'Anexo III'!G52</f>
        <v>0</v>
      </c>
      <c r="N54" s="321">
        <f>+'Anexo III'!H52</f>
        <v>0</v>
      </c>
      <c r="O54" s="321">
        <f>+'Anexo III'!I52</f>
        <v>0</v>
      </c>
      <c r="P54" s="321">
        <f>+'Anexo III'!J52</f>
        <v>0</v>
      </c>
      <c r="Q54" s="321">
        <f>+'Anexo III'!K52</f>
        <v>0</v>
      </c>
      <c r="R54" s="321" t="e">
        <f>+'Anexo III'!#REF!</f>
        <v>#REF!</v>
      </c>
      <c r="S54" s="321">
        <f>+'Anexo III'!L52</f>
        <v>0</v>
      </c>
      <c r="T54" s="323" t="e">
        <f t="shared" si="6"/>
        <v>#REF!</v>
      </c>
      <c r="U54" s="332" t="e">
        <f t="shared" si="7"/>
        <v>#REF!</v>
      </c>
      <c r="V54" s="341" t="e">
        <f t="shared" si="8"/>
        <v>#REF!</v>
      </c>
      <c r="W54" s="341" t="e">
        <f t="shared" si="9"/>
        <v>#REF!</v>
      </c>
      <c r="X54" s="341" t="e">
        <f t="shared" si="10"/>
        <v>#REF!</v>
      </c>
      <c r="Y54" s="309" t="e">
        <f t="shared" si="11"/>
        <v>#REF!</v>
      </c>
      <c r="Z54" s="341" t="e">
        <f t="shared" si="12"/>
        <v>#REF!</v>
      </c>
      <c r="AA54" s="309">
        <f>+'Valores de referencia'!C54*'Anexo II'!I50</f>
        <v>0</v>
      </c>
      <c r="AB54" s="309" t="e">
        <f>IF(V54&lt;&gt;0,SUBTOTAL(9,'Valores de referencia'!Q54:U54),"")</f>
        <v>#REF!</v>
      </c>
      <c r="AC54" s="309" t="e">
        <f t="shared" si="13"/>
        <v>#REF!</v>
      </c>
    </row>
    <row r="55" spans="1:29" ht="15.75" hidden="1">
      <c r="A55" s="491">
        <f>+'Anexo II'!A51</f>
        <v>0</v>
      </c>
      <c r="B55" s="318"/>
      <c r="C55" s="253"/>
      <c r="D55" s="321" t="e">
        <f>+'Anexo III'!#REF!</f>
        <v>#REF!</v>
      </c>
      <c r="E55" s="321" t="e">
        <f>+'Anexo III'!#REF!</f>
        <v>#REF!</v>
      </c>
      <c r="F55" s="321" t="e">
        <f>+'Anexo III'!#REF!</f>
        <v>#REF!</v>
      </c>
      <c r="G55" s="321">
        <f>+'Anexo III'!B53</f>
        <v>0</v>
      </c>
      <c r="H55" s="321">
        <f>+'Anexo III'!C53</f>
        <v>0</v>
      </c>
      <c r="I55" s="321" t="e">
        <f>+'Anexo III'!#REF!</f>
        <v>#REF!</v>
      </c>
      <c r="J55" s="321">
        <f>+'Anexo III'!D53</f>
        <v>0</v>
      </c>
      <c r="K55" s="321">
        <f>+'Anexo III'!E53</f>
        <v>0</v>
      </c>
      <c r="L55" s="321">
        <f>+'Anexo III'!F53</f>
        <v>0</v>
      </c>
      <c r="M55" s="321">
        <f>+'Anexo III'!G53</f>
        <v>0</v>
      </c>
      <c r="N55" s="321">
        <f>+'Anexo III'!H53</f>
        <v>0</v>
      </c>
      <c r="O55" s="321">
        <f>+'Anexo III'!I53</f>
        <v>0</v>
      </c>
      <c r="P55" s="321">
        <f>+'Anexo III'!J53</f>
        <v>0</v>
      </c>
      <c r="Q55" s="321">
        <f>+'Anexo III'!K53</f>
        <v>0</v>
      </c>
      <c r="R55" s="321" t="e">
        <f>+'Anexo III'!#REF!</f>
        <v>#REF!</v>
      </c>
      <c r="S55" s="321">
        <f>+'Anexo III'!L53</f>
        <v>0</v>
      </c>
      <c r="T55" s="323" t="e">
        <f t="shared" si="6"/>
        <v>#REF!</v>
      </c>
      <c r="U55" s="332" t="e">
        <f t="shared" si="7"/>
        <v>#REF!</v>
      </c>
      <c r="V55" s="341" t="e">
        <f t="shared" si="8"/>
        <v>#REF!</v>
      </c>
      <c r="W55" s="341" t="e">
        <f t="shared" si="9"/>
        <v>#REF!</v>
      </c>
      <c r="X55" s="341" t="e">
        <f t="shared" si="10"/>
        <v>#REF!</v>
      </c>
      <c r="Y55" s="309" t="e">
        <f t="shared" si="11"/>
        <v>#REF!</v>
      </c>
      <c r="Z55" s="341" t="e">
        <f t="shared" si="12"/>
        <v>#REF!</v>
      </c>
      <c r="AA55" s="309">
        <f>+'Valores de referencia'!C55*'Anexo II'!I51</f>
        <v>0</v>
      </c>
      <c r="AB55" s="309" t="e">
        <f>IF(V55&lt;&gt;0,SUBTOTAL(9,'Valores de referencia'!Q55:U55),"")</f>
        <v>#REF!</v>
      </c>
      <c r="AC55" s="309" t="e">
        <f t="shared" si="13"/>
        <v>#REF!</v>
      </c>
    </row>
    <row r="56" spans="1:29" ht="15.75" hidden="1">
      <c r="A56" s="491">
        <f>+'Anexo II'!A52</f>
        <v>0</v>
      </c>
      <c r="B56" s="318"/>
      <c r="C56" s="253"/>
      <c r="D56" s="321" t="e">
        <f>+'Anexo III'!#REF!</f>
        <v>#REF!</v>
      </c>
      <c r="E56" s="321" t="e">
        <f>+'Anexo III'!#REF!</f>
        <v>#REF!</v>
      </c>
      <c r="F56" s="321" t="e">
        <f>+'Anexo III'!#REF!</f>
        <v>#REF!</v>
      </c>
      <c r="G56" s="321">
        <f>+'Anexo III'!B54</f>
        <v>0</v>
      </c>
      <c r="H56" s="321">
        <f>+'Anexo III'!C54</f>
        <v>0</v>
      </c>
      <c r="I56" s="321" t="e">
        <f>+'Anexo III'!#REF!</f>
        <v>#REF!</v>
      </c>
      <c r="J56" s="321">
        <f>+'Anexo III'!D54</f>
        <v>0</v>
      </c>
      <c r="K56" s="321">
        <f>+'Anexo III'!E54</f>
        <v>0</v>
      </c>
      <c r="L56" s="321">
        <f>+'Anexo III'!F54</f>
        <v>0</v>
      </c>
      <c r="M56" s="321">
        <f>+'Anexo III'!G54</f>
        <v>0</v>
      </c>
      <c r="N56" s="321">
        <f>+'Anexo III'!H54</f>
        <v>0</v>
      </c>
      <c r="O56" s="321">
        <f>+'Anexo III'!I54</f>
        <v>0</v>
      </c>
      <c r="P56" s="321">
        <f>+'Anexo III'!J54</f>
        <v>0</v>
      </c>
      <c r="Q56" s="321">
        <f>+'Anexo III'!K54</f>
        <v>0</v>
      </c>
      <c r="R56" s="321" t="e">
        <f>+'Anexo III'!#REF!</f>
        <v>#REF!</v>
      </c>
      <c r="S56" s="321">
        <f>+'Anexo III'!L54</f>
        <v>0</v>
      </c>
      <c r="T56" s="323" t="e">
        <f t="shared" si="6"/>
        <v>#REF!</v>
      </c>
      <c r="U56" s="332" t="e">
        <f t="shared" si="7"/>
        <v>#REF!</v>
      </c>
      <c r="V56" s="341" t="e">
        <f t="shared" si="8"/>
        <v>#REF!</v>
      </c>
      <c r="W56" s="341" t="e">
        <f t="shared" si="9"/>
        <v>#REF!</v>
      </c>
      <c r="X56" s="341" t="e">
        <f t="shared" si="10"/>
        <v>#REF!</v>
      </c>
      <c r="Y56" s="309" t="e">
        <f t="shared" si="11"/>
        <v>#REF!</v>
      </c>
      <c r="Z56" s="341" t="e">
        <f t="shared" si="12"/>
        <v>#REF!</v>
      </c>
      <c r="AA56" s="309">
        <f>+'Valores de referencia'!C56*'Anexo II'!I52</f>
        <v>0</v>
      </c>
      <c r="AB56" s="309" t="e">
        <f>IF(V56&lt;&gt;0,SUBTOTAL(9,'Valores de referencia'!Q56:U56),"")</f>
        <v>#REF!</v>
      </c>
      <c r="AC56" s="309" t="e">
        <f t="shared" si="13"/>
        <v>#REF!</v>
      </c>
    </row>
    <row r="57" spans="1:29" ht="15.75" hidden="1">
      <c r="A57" s="491">
        <f>+'Anexo II'!A53</f>
        <v>0</v>
      </c>
      <c r="B57" s="318"/>
      <c r="C57" s="253"/>
      <c r="D57" s="321" t="e">
        <f>+'Anexo III'!#REF!</f>
        <v>#REF!</v>
      </c>
      <c r="E57" s="321" t="e">
        <f>+'Anexo III'!#REF!</f>
        <v>#REF!</v>
      </c>
      <c r="F57" s="321" t="e">
        <f>+'Anexo III'!#REF!</f>
        <v>#REF!</v>
      </c>
      <c r="G57" s="321">
        <f>+'Anexo III'!B55</f>
        <v>0</v>
      </c>
      <c r="H57" s="321">
        <f>+'Anexo III'!C55</f>
        <v>0</v>
      </c>
      <c r="I57" s="321" t="e">
        <f>+'Anexo III'!#REF!</f>
        <v>#REF!</v>
      </c>
      <c r="J57" s="321">
        <f>+'Anexo III'!D55</f>
        <v>0</v>
      </c>
      <c r="K57" s="321">
        <f>+'Anexo III'!E55</f>
        <v>0</v>
      </c>
      <c r="L57" s="321">
        <f>+'Anexo III'!F55</f>
        <v>0</v>
      </c>
      <c r="M57" s="321">
        <f>+'Anexo III'!G55</f>
        <v>0</v>
      </c>
      <c r="N57" s="321">
        <f>+'Anexo III'!H55</f>
        <v>0</v>
      </c>
      <c r="O57" s="321">
        <f>+'Anexo III'!I55</f>
        <v>0</v>
      </c>
      <c r="P57" s="321">
        <f>+'Anexo III'!J55</f>
        <v>0</v>
      </c>
      <c r="Q57" s="321">
        <f>+'Anexo III'!K55</f>
        <v>0</v>
      </c>
      <c r="R57" s="321" t="e">
        <f>+'Anexo III'!#REF!</f>
        <v>#REF!</v>
      </c>
      <c r="S57" s="321">
        <f>+'Anexo III'!L55</f>
        <v>0</v>
      </c>
      <c r="T57" s="323" t="e">
        <f t="shared" si="6"/>
        <v>#REF!</v>
      </c>
      <c r="U57" s="332" t="e">
        <f t="shared" si="7"/>
        <v>#REF!</v>
      </c>
      <c r="V57" s="341" t="e">
        <f t="shared" si="8"/>
        <v>#REF!</v>
      </c>
      <c r="W57" s="341" t="e">
        <f t="shared" si="9"/>
        <v>#REF!</v>
      </c>
      <c r="X57" s="341" t="e">
        <f t="shared" si="10"/>
        <v>#REF!</v>
      </c>
      <c r="Y57" s="309" t="e">
        <f t="shared" si="11"/>
        <v>#REF!</v>
      </c>
      <c r="Z57" s="341" t="e">
        <f t="shared" si="12"/>
        <v>#REF!</v>
      </c>
      <c r="AA57" s="309">
        <f>+'Valores de referencia'!C57*'Anexo II'!I53</f>
        <v>0</v>
      </c>
      <c r="AB57" s="309" t="e">
        <f>IF(V57&lt;&gt;0,SUBTOTAL(9,'Valores de referencia'!Q57:U57),"")</f>
        <v>#REF!</v>
      </c>
      <c r="AC57" s="309" t="e">
        <f t="shared" si="13"/>
        <v>#REF!</v>
      </c>
    </row>
    <row r="58" spans="1:29" ht="15.75" hidden="1">
      <c r="A58" s="491">
        <f>+'Anexo II'!A54</f>
        <v>0</v>
      </c>
      <c r="B58" s="318"/>
      <c r="C58" s="253"/>
      <c r="D58" s="321" t="e">
        <f>+'Anexo III'!#REF!</f>
        <v>#REF!</v>
      </c>
      <c r="E58" s="321" t="e">
        <f>+'Anexo III'!#REF!</f>
        <v>#REF!</v>
      </c>
      <c r="F58" s="321" t="e">
        <f>+'Anexo III'!#REF!</f>
        <v>#REF!</v>
      </c>
      <c r="G58" s="321">
        <f>+'Anexo III'!B56</f>
        <v>0</v>
      </c>
      <c r="H58" s="321">
        <f>+'Anexo III'!C56</f>
        <v>0</v>
      </c>
      <c r="I58" s="321" t="e">
        <f>+'Anexo III'!#REF!</f>
        <v>#REF!</v>
      </c>
      <c r="J58" s="321">
        <f>+'Anexo III'!D56</f>
        <v>0</v>
      </c>
      <c r="K58" s="321">
        <f>+'Anexo III'!E56</f>
        <v>0</v>
      </c>
      <c r="L58" s="321">
        <f>+'Anexo III'!F56</f>
        <v>0</v>
      </c>
      <c r="M58" s="321">
        <f>+'Anexo III'!G56</f>
        <v>0</v>
      </c>
      <c r="N58" s="321">
        <f>+'Anexo III'!H56</f>
        <v>0</v>
      </c>
      <c r="O58" s="321">
        <f>+'Anexo III'!I56</f>
        <v>0</v>
      </c>
      <c r="P58" s="321">
        <f>+'Anexo III'!J56</f>
        <v>0</v>
      </c>
      <c r="Q58" s="321">
        <f>+'Anexo III'!K56</f>
        <v>0</v>
      </c>
      <c r="R58" s="321" t="e">
        <f>+'Anexo III'!#REF!</f>
        <v>#REF!</v>
      </c>
      <c r="S58" s="321">
        <f>+'Anexo III'!L56</f>
        <v>0</v>
      </c>
      <c r="T58" s="323" t="e">
        <f t="shared" si="6"/>
        <v>#REF!</v>
      </c>
      <c r="U58" s="332" t="e">
        <f t="shared" si="7"/>
        <v>#REF!</v>
      </c>
      <c r="V58" s="341" t="e">
        <f t="shared" si="8"/>
        <v>#REF!</v>
      </c>
      <c r="W58" s="341" t="e">
        <f t="shared" si="9"/>
        <v>#REF!</v>
      </c>
      <c r="X58" s="341" t="e">
        <f t="shared" si="10"/>
        <v>#REF!</v>
      </c>
      <c r="Y58" s="309" t="e">
        <f t="shared" si="11"/>
        <v>#REF!</v>
      </c>
      <c r="Z58" s="341" t="e">
        <f t="shared" si="12"/>
        <v>#REF!</v>
      </c>
      <c r="AA58" s="309">
        <f>+'Valores de referencia'!C58*'Anexo II'!I54</f>
        <v>0</v>
      </c>
      <c r="AB58" s="309" t="e">
        <f>IF(V58&lt;&gt;0,SUBTOTAL(9,'Valores de referencia'!Q58:U58),"")</f>
        <v>#REF!</v>
      </c>
      <c r="AC58" s="309" t="e">
        <f t="shared" si="13"/>
        <v>#REF!</v>
      </c>
    </row>
    <row r="59" spans="1:29" ht="15.75" hidden="1">
      <c r="A59" s="491">
        <f>+'Anexo II'!A55</f>
        <v>0</v>
      </c>
      <c r="B59" s="318"/>
      <c r="C59" s="253"/>
      <c r="D59" s="321" t="e">
        <f>+'Anexo III'!#REF!</f>
        <v>#REF!</v>
      </c>
      <c r="E59" s="321" t="e">
        <f>+'Anexo III'!#REF!</f>
        <v>#REF!</v>
      </c>
      <c r="F59" s="321" t="e">
        <f>+'Anexo III'!#REF!</f>
        <v>#REF!</v>
      </c>
      <c r="G59" s="321">
        <f>+'Anexo III'!B57</f>
        <v>0</v>
      </c>
      <c r="H59" s="321">
        <f>+'Anexo III'!C57</f>
        <v>0</v>
      </c>
      <c r="I59" s="321" t="e">
        <f>+'Anexo III'!#REF!</f>
        <v>#REF!</v>
      </c>
      <c r="J59" s="321">
        <f>+'Anexo III'!D57</f>
        <v>0</v>
      </c>
      <c r="K59" s="321">
        <f>+'Anexo III'!E57</f>
        <v>0</v>
      </c>
      <c r="L59" s="321">
        <f>+'Anexo III'!F57</f>
        <v>0</v>
      </c>
      <c r="M59" s="321">
        <f>+'Anexo III'!G57</f>
        <v>0</v>
      </c>
      <c r="N59" s="321">
        <f>+'Anexo III'!H57</f>
        <v>0</v>
      </c>
      <c r="O59" s="321">
        <f>+'Anexo III'!I57</f>
        <v>0</v>
      </c>
      <c r="P59" s="321">
        <f>+'Anexo III'!J57</f>
        <v>0</v>
      </c>
      <c r="Q59" s="321">
        <f>+'Anexo III'!K57</f>
        <v>0</v>
      </c>
      <c r="R59" s="321" t="e">
        <f>+'Anexo III'!#REF!</f>
        <v>#REF!</v>
      </c>
      <c r="S59" s="321">
        <f>+'Anexo III'!L57</f>
        <v>0</v>
      </c>
      <c r="T59" s="323" t="e">
        <f t="shared" si="6"/>
        <v>#REF!</v>
      </c>
      <c r="U59" s="332" t="e">
        <f t="shared" si="7"/>
        <v>#REF!</v>
      </c>
      <c r="V59" s="341" t="e">
        <f t="shared" si="8"/>
        <v>#REF!</v>
      </c>
      <c r="W59" s="341" t="e">
        <f t="shared" si="9"/>
        <v>#REF!</v>
      </c>
      <c r="X59" s="341" t="e">
        <f t="shared" si="10"/>
        <v>#REF!</v>
      </c>
      <c r="Y59" s="309" t="e">
        <f t="shared" si="11"/>
        <v>#REF!</v>
      </c>
      <c r="Z59" s="341" t="e">
        <f t="shared" si="12"/>
        <v>#REF!</v>
      </c>
      <c r="AA59" s="309">
        <f>+'Valores de referencia'!C59*'Anexo II'!I55</f>
        <v>0</v>
      </c>
      <c r="AB59" s="309" t="e">
        <f>IF(V59&lt;&gt;0,SUBTOTAL(9,'Valores de referencia'!Q59:U59),"")</f>
        <v>#REF!</v>
      </c>
      <c r="AC59" s="309" t="e">
        <f t="shared" si="13"/>
        <v>#REF!</v>
      </c>
    </row>
    <row r="60" spans="1:29" ht="15.75" hidden="1">
      <c r="A60" s="491">
        <f>+'Anexo II'!A56</f>
        <v>0</v>
      </c>
      <c r="B60" s="318"/>
      <c r="C60" s="253"/>
      <c r="D60" s="321" t="e">
        <f>+'Anexo III'!#REF!</f>
        <v>#REF!</v>
      </c>
      <c r="E60" s="321" t="e">
        <f>+'Anexo III'!#REF!</f>
        <v>#REF!</v>
      </c>
      <c r="F60" s="321" t="e">
        <f>+'Anexo III'!#REF!</f>
        <v>#REF!</v>
      </c>
      <c r="G60" s="321">
        <f>+'Anexo III'!B58</f>
        <v>0</v>
      </c>
      <c r="H60" s="321">
        <f>+'Anexo III'!C58</f>
        <v>0</v>
      </c>
      <c r="I60" s="321" t="e">
        <f>+'Anexo III'!#REF!</f>
        <v>#REF!</v>
      </c>
      <c r="J60" s="321">
        <f>+'Anexo III'!D58</f>
        <v>0</v>
      </c>
      <c r="K60" s="321">
        <f>+'Anexo III'!E58</f>
        <v>0</v>
      </c>
      <c r="L60" s="321">
        <f>+'Anexo III'!F58</f>
        <v>0</v>
      </c>
      <c r="M60" s="321">
        <f>+'Anexo III'!G58</f>
        <v>0</v>
      </c>
      <c r="N60" s="321">
        <f>+'Anexo III'!H58</f>
        <v>0</v>
      </c>
      <c r="O60" s="321">
        <f>+'Anexo III'!I58</f>
        <v>0</v>
      </c>
      <c r="P60" s="321">
        <f>+'Anexo III'!J58</f>
        <v>0</v>
      </c>
      <c r="Q60" s="321">
        <f>+'Anexo III'!K58</f>
        <v>0</v>
      </c>
      <c r="R60" s="321" t="e">
        <f>+'Anexo III'!#REF!</f>
        <v>#REF!</v>
      </c>
      <c r="S60" s="321">
        <f>+'Anexo III'!L58</f>
        <v>0</v>
      </c>
      <c r="T60" s="323" t="e">
        <f t="shared" si="6"/>
        <v>#REF!</v>
      </c>
      <c r="U60" s="332" t="e">
        <f t="shared" si="7"/>
        <v>#REF!</v>
      </c>
      <c r="V60" s="341" t="e">
        <f t="shared" si="8"/>
        <v>#REF!</v>
      </c>
      <c r="W60" s="341" t="e">
        <f t="shared" si="9"/>
        <v>#REF!</v>
      </c>
      <c r="X60" s="341" t="e">
        <f t="shared" si="10"/>
        <v>#REF!</v>
      </c>
      <c r="Y60" s="309" t="e">
        <f t="shared" si="11"/>
        <v>#REF!</v>
      </c>
      <c r="Z60" s="341" t="e">
        <f t="shared" si="12"/>
        <v>#REF!</v>
      </c>
      <c r="AA60" s="309">
        <f>+'Valores de referencia'!C60*'Anexo II'!I56</f>
        <v>0</v>
      </c>
      <c r="AB60" s="309" t="e">
        <f>IF(V60&lt;&gt;0,SUBTOTAL(9,'Valores de referencia'!Q60:U60),"")</f>
        <v>#REF!</v>
      </c>
      <c r="AC60" s="309" t="e">
        <f t="shared" si="13"/>
        <v>#REF!</v>
      </c>
    </row>
    <row r="61" spans="1:29" ht="15.75" hidden="1">
      <c r="A61" s="491">
        <f>+'Anexo II'!A57</f>
        <v>0</v>
      </c>
      <c r="B61" s="318"/>
      <c r="C61" s="253"/>
      <c r="D61" s="321" t="e">
        <f>+'Anexo III'!#REF!</f>
        <v>#REF!</v>
      </c>
      <c r="E61" s="321" t="e">
        <f>+'Anexo III'!#REF!</f>
        <v>#REF!</v>
      </c>
      <c r="F61" s="321" t="e">
        <f>+'Anexo III'!#REF!</f>
        <v>#REF!</v>
      </c>
      <c r="G61" s="321">
        <f>+'Anexo III'!B59</f>
        <v>0</v>
      </c>
      <c r="H61" s="321">
        <f>+'Anexo III'!C59</f>
        <v>0</v>
      </c>
      <c r="I61" s="321" t="e">
        <f>+'Anexo III'!#REF!</f>
        <v>#REF!</v>
      </c>
      <c r="J61" s="321">
        <f>+'Anexo III'!D59</f>
        <v>0</v>
      </c>
      <c r="K61" s="321">
        <f>+'Anexo III'!E59</f>
        <v>0</v>
      </c>
      <c r="L61" s="321">
        <f>+'Anexo III'!F59</f>
        <v>0</v>
      </c>
      <c r="M61" s="321">
        <f>+'Anexo III'!G59</f>
        <v>0</v>
      </c>
      <c r="N61" s="321">
        <f>+'Anexo III'!H59</f>
        <v>0</v>
      </c>
      <c r="O61" s="321">
        <f>+'Anexo III'!I59</f>
        <v>0</v>
      </c>
      <c r="P61" s="321">
        <f>+'Anexo III'!J59</f>
        <v>0</v>
      </c>
      <c r="Q61" s="321">
        <f>+'Anexo III'!K59</f>
        <v>0</v>
      </c>
      <c r="R61" s="321" t="e">
        <f>+'Anexo III'!#REF!</f>
        <v>#REF!</v>
      </c>
      <c r="S61" s="321">
        <f>+'Anexo III'!L59</f>
        <v>0</v>
      </c>
      <c r="T61" s="323" t="e">
        <f t="shared" si="6"/>
        <v>#REF!</v>
      </c>
      <c r="U61" s="332" t="e">
        <f t="shared" si="7"/>
        <v>#REF!</v>
      </c>
      <c r="V61" s="341" t="e">
        <f t="shared" si="8"/>
        <v>#REF!</v>
      </c>
      <c r="W61" s="341" t="e">
        <f t="shared" si="9"/>
        <v>#REF!</v>
      </c>
      <c r="X61" s="341" t="e">
        <f t="shared" si="10"/>
        <v>#REF!</v>
      </c>
      <c r="Y61" s="309" t="e">
        <f t="shared" si="11"/>
        <v>#REF!</v>
      </c>
      <c r="Z61" s="341" t="e">
        <f t="shared" si="12"/>
        <v>#REF!</v>
      </c>
      <c r="AA61" s="309">
        <f>+'Valores de referencia'!C61*'Anexo II'!I57</f>
        <v>0</v>
      </c>
      <c r="AB61" s="309" t="e">
        <f>IF(V61&lt;&gt;0,SUBTOTAL(9,'Valores de referencia'!Q61:U61),"")</f>
        <v>#REF!</v>
      </c>
      <c r="AC61" s="309" t="e">
        <f t="shared" si="13"/>
        <v>#REF!</v>
      </c>
    </row>
    <row r="62" spans="1:29" ht="15.75" hidden="1">
      <c r="A62" s="491">
        <f>+'Anexo II'!A58</f>
        <v>0</v>
      </c>
      <c r="B62" s="318"/>
      <c r="C62" s="253"/>
      <c r="D62" s="321" t="e">
        <f>+'Anexo III'!#REF!</f>
        <v>#REF!</v>
      </c>
      <c r="E62" s="321" t="e">
        <f>+'Anexo III'!#REF!</f>
        <v>#REF!</v>
      </c>
      <c r="F62" s="321" t="e">
        <f>+'Anexo III'!#REF!</f>
        <v>#REF!</v>
      </c>
      <c r="G62" s="321">
        <f>+'Anexo III'!B60</f>
        <v>0</v>
      </c>
      <c r="H62" s="321">
        <f>+'Anexo III'!C60</f>
        <v>0</v>
      </c>
      <c r="I62" s="321" t="e">
        <f>+'Anexo III'!#REF!</f>
        <v>#REF!</v>
      </c>
      <c r="J62" s="321">
        <f>+'Anexo III'!D60</f>
        <v>0</v>
      </c>
      <c r="K62" s="321">
        <f>+'Anexo III'!E60</f>
        <v>0</v>
      </c>
      <c r="L62" s="321">
        <f>+'Anexo III'!F60</f>
        <v>0</v>
      </c>
      <c r="M62" s="321">
        <f>+'Anexo III'!G60</f>
        <v>0</v>
      </c>
      <c r="N62" s="321">
        <f>+'Anexo III'!H60</f>
        <v>0</v>
      </c>
      <c r="O62" s="321">
        <f>+'Anexo III'!I60</f>
        <v>0</v>
      </c>
      <c r="P62" s="321">
        <f>+'Anexo III'!J60</f>
        <v>0</v>
      </c>
      <c r="Q62" s="321">
        <f>+'Anexo III'!K60</f>
        <v>0</v>
      </c>
      <c r="R62" s="321" t="e">
        <f>+'Anexo III'!#REF!</f>
        <v>#REF!</v>
      </c>
      <c r="S62" s="321">
        <f>+'Anexo III'!L60</f>
        <v>0</v>
      </c>
      <c r="T62" s="323" t="e">
        <f t="shared" si="6"/>
        <v>#REF!</v>
      </c>
      <c r="U62" s="332" t="e">
        <f t="shared" si="7"/>
        <v>#REF!</v>
      </c>
      <c r="V62" s="341" t="e">
        <f t="shared" si="8"/>
        <v>#REF!</v>
      </c>
      <c r="W62" s="341" t="e">
        <f t="shared" si="9"/>
        <v>#REF!</v>
      </c>
      <c r="X62" s="341" t="e">
        <f t="shared" si="10"/>
        <v>#REF!</v>
      </c>
      <c r="Y62" s="309" t="e">
        <f t="shared" si="11"/>
        <v>#REF!</v>
      </c>
      <c r="Z62" s="341" t="e">
        <f t="shared" si="12"/>
        <v>#REF!</v>
      </c>
      <c r="AA62" s="309">
        <f>+'Valores de referencia'!C62*'Anexo II'!I58</f>
        <v>0</v>
      </c>
      <c r="AB62" s="309" t="e">
        <f>IF(V62&lt;&gt;0,SUBTOTAL(9,'Valores de referencia'!Q62:U62),"")</f>
        <v>#REF!</v>
      </c>
      <c r="AC62" s="309" t="e">
        <f t="shared" si="13"/>
        <v>#REF!</v>
      </c>
    </row>
    <row r="63" spans="1:29" ht="15.75" hidden="1">
      <c r="A63" s="491">
        <f>+'Anexo II'!A59</f>
        <v>0</v>
      </c>
      <c r="B63" s="318"/>
      <c r="C63" s="253"/>
      <c r="D63" s="321" t="e">
        <f>+'Anexo III'!#REF!</f>
        <v>#REF!</v>
      </c>
      <c r="E63" s="321" t="e">
        <f>+'Anexo III'!#REF!</f>
        <v>#REF!</v>
      </c>
      <c r="F63" s="321" t="e">
        <f>+'Anexo III'!#REF!</f>
        <v>#REF!</v>
      </c>
      <c r="G63" s="321">
        <f>+'Anexo III'!B61</f>
        <v>0</v>
      </c>
      <c r="H63" s="321">
        <f>+'Anexo III'!C61</f>
        <v>0</v>
      </c>
      <c r="I63" s="321" t="e">
        <f>+'Anexo III'!#REF!</f>
        <v>#REF!</v>
      </c>
      <c r="J63" s="321">
        <f>+'Anexo III'!D61</f>
        <v>0</v>
      </c>
      <c r="K63" s="321">
        <f>+'Anexo III'!E61</f>
        <v>0</v>
      </c>
      <c r="L63" s="321">
        <f>+'Anexo III'!F61</f>
        <v>0</v>
      </c>
      <c r="M63" s="321">
        <f>+'Anexo III'!G61</f>
        <v>0</v>
      </c>
      <c r="N63" s="321">
        <f>+'Anexo III'!H61</f>
        <v>0</v>
      </c>
      <c r="O63" s="321">
        <f>+'Anexo III'!I61</f>
        <v>0</v>
      </c>
      <c r="P63" s="321">
        <f>+'Anexo III'!J61</f>
        <v>0</v>
      </c>
      <c r="Q63" s="321">
        <f>+'Anexo III'!K61</f>
        <v>0</v>
      </c>
      <c r="R63" s="321" t="e">
        <f>+'Anexo III'!#REF!</f>
        <v>#REF!</v>
      </c>
      <c r="S63" s="321">
        <f>+'Anexo III'!L61</f>
        <v>0</v>
      </c>
      <c r="T63" s="323" t="e">
        <f t="shared" si="6"/>
        <v>#REF!</v>
      </c>
      <c r="U63" s="332" t="e">
        <f t="shared" si="7"/>
        <v>#REF!</v>
      </c>
      <c r="V63" s="341" t="e">
        <f t="shared" si="8"/>
        <v>#REF!</v>
      </c>
      <c r="W63" s="341" t="e">
        <f t="shared" si="9"/>
        <v>#REF!</v>
      </c>
      <c r="X63" s="341" t="e">
        <f t="shared" si="10"/>
        <v>#REF!</v>
      </c>
      <c r="Y63" s="309" t="e">
        <f t="shared" si="11"/>
        <v>#REF!</v>
      </c>
      <c r="Z63" s="341" t="e">
        <f t="shared" si="12"/>
        <v>#REF!</v>
      </c>
      <c r="AA63" s="309">
        <f>+'Valores de referencia'!C63*'Anexo II'!I59</f>
        <v>0</v>
      </c>
      <c r="AB63" s="309" t="e">
        <f>IF(V63&lt;&gt;0,SUBTOTAL(9,'Valores de referencia'!Q63:U63),"")</f>
        <v>#REF!</v>
      </c>
      <c r="AC63" s="309" t="e">
        <f t="shared" si="13"/>
        <v>#REF!</v>
      </c>
    </row>
    <row r="64" spans="1:29" ht="15.75" hidden="1">
      <c r="A64" s="491">
        <f>+'Anexo II'!A60</f>
        <v>0</v>
      </c>
      <c r="B64" s="318"/>
      <c r="C64" s="253"/>
      <c r="D64" s="321" t="e">
        <f>+'Anexo III'!#REF!</f>
        <v>#REF!</v>
      </c>
      <c r="E64" s="321" t="e">
        <f>+'Anexo III'!#REF!</f>
        <v>#REF!</v>
      </c>
      <c r="F64" s="321" t="e">
        <f>+'Anexo III'!#REF!</f>
        <v>#REF!</v>
      </c>
      <c r="G64" s="321">
        <f>+'Anexo III'!B62</f>
        <v>0</v>
      </c>
      <c r="H64" s="321">
        <f>+'Anexo III'!C62</f>
        <v>0</v>
      </c>
      <c r="I64" s="321" t="e">
        <f>+'Anexo III'!#REF!</f>
        <v>#REF!</v>
      </c>
      <c r="J64" s="321">
        <f>+'Anexo III'!D62</f>
        <v>0</v>
      </c>
      <c r="K64" s="321">
        <f>+'Anexo III'!E62</f>
        <v>0</v>
      </c>
      <c r="L64" s="321">
        <f>+'Anexo III'!F62</f>
        <v>0</v>
      </c>
      <c r="M64" s="321">
        <f>+'Anexo III'!G62</f>
        <v>0</v>
      </c>
      <c r="N64" s="321">
        <f>+'Anexo III'!H62</f>
        <v>0</v>
      </c>
      <c r="O64" s="321">
        <f>+'Anexo III'!I62</f>
        <v>0</v>
      </c>
      <c r="P64" s="321">
        <f>+'Anexo III'!J62</f>
        <v>0</v>
      </c>
      <c r="Q64" s="321">
        <f>+'Anexo III'!K62</f>
        <v>0</v>
      </c>
      <c r="R64" s="321" t="e">
        <f>+'Anexo III'!#REF!</f>
        <v>#REF!</v>
      </c>
      <c r="S64" s="321">
        <f>+'Anexo III'!L62</f>
        <v>0</v>
      </c>
      <c r="T64" s="323" t="e">
        <f t="shared" si="6"/>
        <v>#REF!</v>
      </c>
      <c r="U64" s="332" t="e">
        <f t="shared" si="7"/>
        <v>#REF!</v>
      </c>
      <c r="V64" s="341" t="e">
        <f t="shared" si="8"/>
        <v>#REF!</v>
      </c>
      <c r="W64" s="341" t="e">
        <f t="shared" si="9"/>
        <v>#REF!</v>
      </c>
      <c r="X64" s="341" t="e">
        <f t="shared" si="10"/>
        <v>#REF!</v>
      </c>
      <c r="Y64" s="309" t="e">
        <f t="shared" si="11"/>
        <v>#REF!</v>
      </c>
      <c r="Z64" s="341" t="e">
        <f t="shared" si="12"/>
        <v>#REF!</v>
      </c>
      <c r="AA64" s="309">
        <f>+'Valores de referencia'!C64*'Anexo II'!I60</f>
        <v>0</v>
      </c>
      <c r="AB64" s="309" t="e">
        <f>IF(V64&lt;&gt;0,SUBTOTAL(9,'Valores de referencia'!Q64:U64),"")</f>
        <v>#REF!</v>
      </c>
      <c r="AC64" s="309" t="e">
        <f t="shared" si="13"/>
        <v>#REF!</v>
      </c>
    </row>
    <row r="65" spans="1:29" ht="15.75" hidden="1">
      <c r="A65" s="491">
        <f>+'Anexo II'!A61</f>
        <v>0</v>
      </c>
      <c r="B65" s="318"/>
      <c r="C65" s="253"/>
      <c r="D65" s="321" t="e">
        <f>+'Anexo III'!#REF!</f>
        <v>#REF!</v>
      </c>
      <c r="E65" s="321" t="e">
        <f>+'Anexo III'!#REF!</f>
        <v>#REF!</v>
      </c>
      <c r="F65" s="321" t="e">
        <f>+'Anexo III'!#REF!</f>
        <v>#REF!</v>
      </c>
      <c r="G65" s="321">
        <f>+'Anexo III'!B63</f>
        <v>0</v>
      </c>
      <c r="H65" s="321">
        <f>+'Anexo III'!C63</f>
        <v>0</v>
      </c>
      <c r="I65" s="321" t="e">
        <f>+'Anexo III'!#REF!</f>
        <v>#REF!</v>
      </c>
      <c r="J65" s="321">
        <f>+'Anexo III'!D63</f>
        <v>0</v>
      </c>
      <c r="K65" s="321">
        <f>+'Anexo III'!E63</f>
        <v>0</v>
      </c>
      <c r="L65" s="321">
        <f>+'Anexo III'!F63</f>
        <v>0</v>
      </c>
      <c r="M65" s="321">
        <f>+'Anexo III'!G63</f>
        <v>0</v>
      </c>
      <c r="N65" s="321">
        <f>+'Anexo III'!H63</f>
        <v>0</v>
      </c>
      <c r="O65" s="321">
        <f>+'Anexo III'!I63</f>
        <v>0</v>
      </c>
      <c r="P65" s="321">
        <f>+'Anexo III'!J63</f>
        <v>0</v>
      </c>
      <c r="Q65" s="321">
        <f>+'Anexo III'!K63</f>
        <v>0</v>
      </c>
      <c r="R65" s="321" t="e">
        <f>+'Anexo III'!#REF!</f>
        <v>#REF!</v>
      </c>
      <c r="S65" s="321">
        <f>+'Anexo III'!L63</f>
        <v>0</v>
      </c>
      <c r="T65" s="323" t="e">
        <f t="shared" si="6"/>
        <v>#REF!</v>
      </c>
      <c r="U65" s="332" t="e">
        <f t="shared" si="7"/>
        <v>#REF!</v>
      </c>
      <c r="V65" s="341" t="e">
        <f t="shared" si="8"/>
        <v>#REF!</v>
      </c>
      <c r="W65" s="341" t="e">
        <f t="shared" si="9"/>
        <v>#REF!</v>
      </c>
      <c r="X65" s="341" t="e">
        <f t="shared" si="10"/>
        <v>#REF!</v>
      </c>
      <c r="Y65" s="309" t="e">
        <f t="shared" si="11"/>
        <v>#REF!</v>
      </c>
      <c r="Z65" s="341" t="e">
        <f t="shared" si="12"/>
        <v>#REF!</v>
      </c>
      <c r="AA65" s="309">
        <f>+'Valores de referencia'!C65*'Anexo II'!I61</f>
        <v>0</v>
      </c>
      <c r="AB65" s="309" t="e">
        <f>IF(V65&lt;&gt;0,SUBTOTAL(9,'Valores de referencia'!Q65:U65),"")</f>
        <v>#REF!</v>
      </c>
      <c r="AC65" s="309" t="e">
        <f t="shared" si="13"/>
        <v>#REF!</v>
      </c>
    </row>
    <row r="66" spans="1:29" ht="15.75" hidden="1">
      <c r="A66" s="491">
        <f>+'Anexo II'!A62</f>
        <v>0</v>
      </c>
      <c r="B66" s="318"/>
      <c r="C66" s="253"/>
      <c r="D66" s="321" t="e">
        <f>+'Anexo III'!#REF!</f>
        <v>#REF!</v>
      </c>
      <c r="E66" s="321" t="e">
        <f>+'Anexo III'!#REF!</f>
        <v>#REF!</v>
      </c>
      <c r="F66" s="321" t="e">
        <f>+'Anexo III'!#REF!</f>
        <v>#REF!</v>
      </c>
      <c r="G66" s="321">
        <f>+'Anexo III'!B64</f>
        <v>0</v>
      </c>
      <c r="H66" s="321">
        <f>+'Anexo III'!C64</f>
        <v>0</v>
      </c>
      <c r="I66" s="321" t="e">
        <f>+'Anexo III'!#REF!</f>
        <v>#REF!</v>
      </c>
      <c r="J66" s="321">
        <f>+'Anexo III'!D64</f>
        <v>0</v>
      </c>
      <c r="K66" s="321">
        <f>+'Anexo III'!E64</f>
        <v>0</v>
      </c>
      <c r="L66" s="321">
        <f>+'Anexo III'!F64</f>
        <v>0</v>
      </c>
      <c r="M66" s="321">
        <f>+'Anexo III'!G64</f>
        <v>0</v>
      </c>
      <c r="N66" s="321">
        <f>+'Anexo III'!H64</f>
        <v>0</v>
      </c>
      <c r="O66" s="321">
        <f>+'Anexo III'!I64</f>
        <v>0</v>
      </c>
      <c r="P66" s="321">
        <f>+'Anexo III'!J64</f>
        <v>0</v>
      </c>
      <c r="Q66" s="321">
        <f>+'Anexo III'!K64</f>
        <v>0</v>
      </c>
      <c r="R66" s="321" t="e">
        <f>+'Anexo III'!#REF!</f>
        <v>#REF!</v>
      </c>
      <c r="S66" s="321">
        <f>+'Anexo III'!L64</f>
        <v>0</v>
      </c>
      <c r="T66" s="323" t="e">
        <f t="shared" si="6"/>
        <v>#REF!</v>
      </c>
      <c r="U66" s="332" t="e">
        <f t="shared" si="7"/>
        <v>#REF!</v>
      </c>
      <c r="V66" s="341" t="e">
        <f t="shared" si="8"/>
        <v>#REF!</v>
      </c>
      <c r="W66" s="341" t="e">
        <f t="shared" si="9"/>
        <v>#REF!</v>
      </c>
      <c r="X66" s="341" t="e">
        <f t="shared" si="10"/>
        <v>#REF!</v>
      </c>
      <c r="Y66" s="309" t="e">
        <f t="shared" si="11"/>
        <v>#REF!</v>
      </c>
      <c r="Z66" s="341" t="e">
        <f t="shared" si="12"/>
        <v>#REF!</v>
      </c>
      <c r="AA66" s="309">
        <f>+'Valores de referencia'!C66*'Anexo II'!I62</f>
        <v>0</v>
      </c>
      <c r="AB66" s="309" t="e">
        <f>IF(V66&lt;&gt;0,SUBTOTAL(9,'Valores de referencia'!Q66:U66),"")</f>
        <v>#REF!</v>
      </c>
      <c r="AC66" s="309" t="e">
        <f t="shared" si="13"/>
        <v>#REF!</v>
      </c>
    </row>
    <row r="67" spans="1:29" ht="15.75" hidden="1">
      <c r="A67" s="491">
        <f>+'Anexo II'!A63</f>
        <v>0</v>
      </c>
      <c r="B67" s="318"/>
      <c r="C67" s="253"/>
      <c r="D67" s="321" t="e">
        <f>+'Anexo III'!#REF!</f>
        <v>#REF!</v>
      </c>
      <c r="E67" s="321" t="e">
        <f>+'Anexo III'!#REF!</f>
        <v>#REF!</v>
      </c>
      <c r="F67" s="321" t="e">
        <f>+'Anexo III'!#REF!</f>
        <v>#REF!</v>
      </c>
      <c r="G67" s="321">
        <f>+'Anexo III'!B65</f>
        <v>0</v>
      </c>
      <c r="H67" s="321">
        <f>+'Anexo III'!C65</f>
        <v>0</v>
      </c>
      <c r="I67" s="321" t="e">
        <f>+'Anexo III'!#REF!</f>
        <v>#REF!</v>
      </c>
      <c r="J67" s="321">
        <f>+'Anexo III'!D65</f>
        <v>0</v>
      </c>
      <c r="K67" s="321">
        <f>+'Anexo III'!E65</f>
        <v>0</v>
      </c>
      <c r="L67" s="321">
        <f>+'Anexo III'!F65</f>
        <v>0</v>
      </c>
      <c r="M67" s="321">
        <f>+'Anexo III'!G65</f>
        <v>0</v>
      </c>
      <c r="N67" s="321">
        <f>+'Anexo III'!H65</f>
        <v>0</v>
      </c>
      <c r="O67" s="321">
        <f>+'Anexo III'!I65</f>
        <v>0</v>
      </c>
      <c r="P67" s="321">
        <f>+'Anexo III'!J65</f>
        <v>0</v>
      </c>
      <c r="Q67" s="321">
        <f>+'Anexo III'!K65</f>
        <v>0</v>
      </c>
      <c r="R67" s="321" t="e">
        <f>+'Anexo III'!#REF!</f>
        <v>#REF!</v>
      </c>
      <c r="S67" s="321">
        <f>+'Anexo III'!L65</f>
        <v>0</v>
      </c>
      <c r="T67" s="323" t="e">
        <f t="shared" si="6"/>
        <v>#REF!</v>
      </c>
      <c r="U67" s="332" t="e">
        <f t="shared" si="7"/>
        <v>#REF!</v>
      </c>
      <c r="V67" s="341" t="e">
        <f t="shared" si="8"/>
        <v>#REF!</v>
      </c>
      <c r="W67" s="341" t="e">
        <f t="shared" si="9"/>
        <v>#REF!</v>
      </c>
      <c r="X67" s="341" t="e">
        <f t="shared" si="10"/>
        <v>#REF!</v>
      </c>
      <c r="Y67" s="309" t="e">
        <f t="shared" si="11"/>
        <v>#REF!</v>
      </c>
      <c r="Z67" s="341" t="e">
        <f t="shared" si="12"/>
        <v>#REF!</v>
      </c>
      <c r="AA67" s="309">
        <f>+'Valores de referencia'!C67*'Anexo II'!I63</f>
        <v>0</v>
      </c>
      <c r="AB67" s="309" t="e">
        <f>IF(V67&lt;&gt;0,SUBTOTAL(9,'Valores de referencia'!Q67:U67),"")</f>
        <v>#REF!</v>
      </c>
      <c r="AC67" s="309" t="e">
        <f t="shared" si="13"/>
        <v>#REF!</v>
      </c>
    </row>
    <row r="68" spans="1:29" ht="15.75" hidden="1">
      <c r="A68" s="491">
        <f>+'Anexo II'!A64</f>
        <v>0</v>
      </c>
      <c r="B68" s="318"/>
      <c r="C68" s="253"/>
      <c r="D68" s="321" t="e">
        <f>+'Anexo III'!#REF!</f>
        <v>#REF!</v>
      </c>
      <c r="E68" s="321" t="e">
        <f>+'Anexo III'!#REF!</f>
        <v>#REF!</v>
      </c>
      <c r="F68" s="321" t="e">
        <f>+'Anexo III'!#REF!</f>
        <v>#REF!</v>
      </c>
      <c r="G68" s="321">
        <f>+'Anexo III'!B66</f>
        <v>0</v>
      </c>
      <c r="H68" s="321">
        <f>+'Anexo III'!C66</f>
        <v>0</v>
      </c>
      <c r="I68" s="321" t="e">
        <f>+'Anexo III'!#REF!</f>
        <v>#REF!</v>
      </c>
      <c r="J68" s="321">
        <f>+'Anexo III'!D66</f>
        <v>0</v>
      </c>
      <c r="K68" s="321">
        <f>+'Anexo III'!E66</f>
        <v>0</v>
      </c>
      <c r="L68" s="321">
        <f>+'Anexo III'!F66</f>
        <v>0</v>
      </c>
      <c r="M68" s="321">
        <f>+'Anexo III'!G66</f>
        <v>0</v>
      </c>
      <c r="N68" s="321">
        <f>+'Anexo III'!H66</f>
        <v>0</v>
      </c>
      <c r="O68" s="321">
        <f>+'Anexo III'!I66</f>
        <v>0</v>
      </c>
      <c r="P68" s="321">
        <f>+'Anexo III'!J66</f>
        <v>0</v>
      </c>
      <c r="Q68" s="321">
        <f>+'Anexo III'!K66</f>
        <v>0</v>
      </c>
      <c r="R68" s="321" t="e">
        <f>+'Anexo III'!#REF!</f>
        <v>#REF!</v>
      </c>
      <c r="S68" s="321">
        <f>+'Anexo III'!L66</f>
        <v>0</v>
      </c>
      <c r="T68" s="323" t="e">
        <f t="shared" si="6"/>
        <v>#REF!</v>
      </c>
      <c r="U68" s="332" t="e">
        <f t="shared" si="7"/>
        <v>#REF!</v>
      </c>
      <c r="V68" s="341" t="e">
        <f t="shared" si="8"/>
        <v>#REF!</v>
      </c>
      <c r="W68" s="341" t="e">
        <f t="shared" si="9"/>
        <v>#REF!</v>
      </c>
      <c r="X68" s="341" t="e">
        <f t="shared" si="10"/>
        <v>#REF!</v>
      </c>
      <c r="Y68" s="309" t="e">
        <f t="shared" si="11"/>
        <v>#REF!</v>
      </c>
      <c r="Z68" s="341" t="e">
        <f t="shared" si="12"/>
        <v>#REF!</v>
      </c>
      <c r="AA68" s="309">
        <f>+'Valores de referencia'!C68*'Anexo II'!I64</f>
        <v>0</v>
      </c>
      <c r="AB68" s="309" t="e">
        <f>IF(V68&lt;&gt;0,SUBTOTAL(9,'Valores de referencia'!Q68:U68),"")</f>
        <v>#REF!</v>
      </c>
      <c r="AC68" s="309" t="e">
        <f t="shared" si="13"/>
        <v>#REF!</v>
      </c>
    </row>
    <row r="69" spans="1:29" ht="15.75" hidden="1">
      <c r="A69" s="491">
        <f>+'Anexo II'!A65</f>
        <v>0</v>
      </c>
      <c r="B69" s="318"/>
      <c r="C69" s="253"/>
      <c r="D69" s="321" t="e">
        <f>+'Anexo III'!#REF!</f>
        <v>#REF!</v>
      </c>
      <c r="E69" s="321" t="e">
        <f>+'Anexo III'!#REF!</f>
        <v>#REF!</v>
      </c>
      <c r="F69" s="321" t="e">
        <f>+'Anexo III'!#REF!</f>
        <v>#REF!</v>
      </c>
      <c r="G69" s="321">
        <f>+'Anexo III'!B67</f>
        <v>0</v>
      </c>
      <c r="H69" s="321">
        <f>+'Anexo III'!C67</f>
        <v>0</v>
      </c>
      <c r="I69" s="321" t="e">
        <f>+'Anexo III'!#REF!</f>
        <v>#REF!</v>
      </c>
      <c r="J69" s="321">
        <f>+'Anexo III'!D67</f>
        <v>0</v>
      </c>
      <c r="K69" s="321">
        <f>+'Anexo III'!E67</f>
        <v>0</v>
      </c>
      <c r="L69" s="321">
        <f>+'Anexo III'!F67</f>
        <v>0</v>
      </c>
      <c r="M69" s="321">
        <f>+'Anexo III'!G67</f>
        <v>0</v>
      </c>
      <c r="N69" s="321">
        <f>+'Anexo III'!H67</f>
        <v>0</v>
      </c>
      <c r="O69" s="321">
        <f>+'Anexo III'!I67</f>
        <v>0</v>
      </c>
      <c r="P69" s="321">
        <f>+'Anexo III'!J67</f>
        <v>0</v>
      </c>
      <c r="Q69" s="321">
        <f>+'Anexo III'!K67</f>
        <v>0</v>
      </c>
      <c r="R69" s="321" t="e">
        <f>+'Anexo III'!#REF!</f>
        <v>#REF!</v>
      </c>
      <c r="S69" s="321">
        <f>+'Anexo III'!L67</f>
        <v>0</v>
      </c>
      <c r="T69" s="323" t="e">
        <f t="shared" si="6"/>
        <v>#REF!</v>
      </c>
      <c r="U69" s="332" t="e">
        <f t="shared" si="7"/>
        <v>#REF!</v>
      </c>
      <c r="V69" s="341" t="e">
        <f t="shared" si="8"/>
        <v>#REF!</v>
      </c>
      <c r="W69" s="341" t="e">
        <f t="shared" si="9"/>
        <v>#REF!</v>
      </c>
      <c r="X69" s="341" t="e">
        <f t="shared" si="10"/>
        <v>#REF!</v>
      </c>
      <c r="Y69" s="309" t="e">
        <f t="shared" si="11"/>
        <v>#REF!</v>
      </c>
      <c r="Z69" s="341" t="e">
        <f t="shared" si="12"/>
        <v>#REF!</v>
      </c>
      <c r="AA69" s="309">
        <f>+'Valores de referencia'!C69*'Anexo II'!I65</f>
        <v>0</v>
      </c>
      <c r="AB69" s="309" t="e">
        <f>IF(V69&lt;&gt;0,SUBTOTAL(9,'Valores de referencia'!Q69:U69),"")</f>
        <v>#REF!</v>
      </c>
      <c r="AC69" s="309" t="e">
        <f t="shared" si="13"/>
        <v>#REF!</v>
      </c>
    </row>
    <row r="70" spans="1:29" ht="15.75" hidden="1">
      <c r="A70" s="491">
        <f>+'Anexo II'!A66</f>
        <v>0</v>
      </c>
      <c r="B70" s="318"/>
      <c r="C70" s="253"/>
      <c r="D70" s="321" t="e">
        <f>+'Anexo III'!#REF!</f>
        <v>#REF!</v>
      </c>
      <c r="E70" s="321" t="e">
        <f>+'Anexo III'!#REF!</f>
        <v>#REF!</v>
      </c>
      <c r="F70" s="321" t="e">
        <f>+'Anexo III'!#REF!</f>
        <v>#REF!</v>
      </c>
      <c r="G70" s="321">
        <f>+'Anexo III'!B68</f>
        <v>0</v>
      </c>
      <c r="H70" s="321">
        <f>+'Anexo III'!C68</f>
        <v>0</v>
      </c>
      <c r="I70" s="321" t="e">
        <f>+'Anexo III'!#REF!</f>
        <v>#REF!</v>
      </c>
      <c r="J70" s="321">
        <f>+'Anexo III'!D68</f>
        <v>0</v>
      </c>
      <c r="K70" s="321">
        <f>+'Anexo III'!E68</f>
        <v>0</v>
      </c>
      <c r="L70" s="321">
        <f>+'Anexo III'!F68</f>
        <v>0</v>
      </c>
      <c r="M70" s="321">
        <f>+'Anexo III'!G68</f>
        <v>0</v>
      </c>
      <c r="N70" s="321">
        <f>+'Anexo III'!H68</f>
        <v>0</v>
      </c>
      <c r="O70" s="321">
        <f>+'Anexo III'!I68</f>
        <v>0</v>
      </c>
      <c r="P70" s="321">
        <f>+'Anexo III'!J68</f>
        <v>0</v>
      </c>
      <c r="Q70" s="321">
        <f>+'Anexo III'!K68</f>
        <v>0</v>
      </c>
      <c r="R70" s="321" t="e">
        <f>+'Anexo III'!#REF!</f>
        <v>#REF!</v>
      </c>
      <c r="S70" s="321">
        <f>+'Anexo III'!L68</f>
        <v>0</v>
      </c>
      <c r="T70" s="323" t="e">
        <f t="shared" si="6"/>
        <v>#REF!</v>
      </c>
      <c r="U70" s="332" t="e">
        <f t="shared" si="7"/>
        <v>#REF!</v>
      </c>
      <c r="V70" s="341" t="e">
        <f t="shared" si="8"/>
        <v>#REF!</v>
      </c>
      <c r="W70" s="341" t="e">
        <f t="shared" si="9"/>
        <v>#REF!</v>
      </c>
      <c r="X70" s="341" t="e">
        <f t="shared" si="10"/>
        <v>#REF!</v>
      </c>
      <c r="Y70" s="309" t="e">
        <f t="shared" si="11"/>
        <v>#REF!</v>
      </c>
      <c r="Z70" s="341" t="e">
        <f t="shared" si="12"/>
        <v>#REF!</v>
      </c>
      <c r="AA70" s="309">
        <f>+'Valores de referencia'!C70*'Anexo II'!I66</f>
        <v>0</v>
      </c>
      <c r="AB70" s="309" t="e">
        <f>IF(V70&lt;&gt;0,SUBTOTAL(9,'Valores de referencia'!Q70:U70),"")</f>
        <v>#REF!</v>
      </c>
      <c r="AC70" s="309" t="e">
        <f t="shared" si="13"/>
        <v>#REF!</v>
      </c>
    </row>
    <row r="71" spans="1:29" ht="15.75" hidden="1">
      <c r="A71" s="491">
        <f>+'Anexo II'!A67</f>
        <v>0</v>
      </c>
      <c r="B71" s="318"/>
      <c r="C71" s="253"/>
      <c r="D71" s="321" t="e">
        <f>+'Anexo III'!#REF!</f>
        <v>#REF!</v>
      </c>
      <c r="E71" s="321" t="e">
        <f>+'Anexo III'!#REF!</f>
        <v>#REF!</v>
      </c>
      <c r="F71" s="321" t="e">
        <f>+'Anexo III'!#REF!</f>
        <v>#REF!</v>
      </c>
      <c r="G71" s="321">
        <f>+'Anexo III'!B69</f>
        <v>0</v>
      </c>
      <c r="H71" s="321">
        <f>+'Anexo III'!C69</f>
        <v>0</v>
      </c>
      <c r="I71" s="321" t="e">
        <f>+'Anexo III'!#REF!</f>
        <v>#REF!</v>
      </c>
      <c r="J71" s="321">
        <f>+'Anexo III'!D69</f>
        <v>0</v>
      </c>
      <c r="K71" s="321">
        <f>+'Anexo III'!E69</f>
        <v>0</v>
      </c>
      <c r="L71" s="321">
        <f>+'Anexo III'!F69</f>
        <v>0</v>
      </c>
      <c r="M71" s="321">
        <f>+'Anexo III'!G69</f>
        <v>0</v>
      </c>
      <c r="N71" s="321">
        <f>+'Anexo III'!H69</f>
        <v>0</v>
      </c>
      <c r="O71" s="321">
        <f>+'Anexo III'!I69</f>
        <v>0</v>
      </c>
      <c r="P71" s="321">
        <f>+'Anexo III'!J69</f>
        <v>0</v>
      </c>
      <c r="Q71" s="321">
        <f>+'Anexo III'!K69</f>
        <v>0</v>
      </c>
      <c r="R71" s="321" t="e">
        <f>+'Anexo III'!#REF!</f>
        <v>#REF!</v>
      </c>
      <c r="S71" s="321">
        <f>+'Anexo III'!L69</f>
        <v>0</v>
      </c>
      <c r="T71" s="323" t="e">
        <f t="shared" si="6"/>
        <v>#REF!</v>
      </c>
      <c r="U71" s="332" t="e">
        <f t="shared" si="7"/>
        <v>#REF!</v>
      </c>
      <c r="V71" s="341" t="e">
        <f t="shared" si="8"/>
        <v>#REF!</v>
      </c>
      <c r="W71" s="341" t="e">
        <f t="shared" si="9"/>
        <v>#REF!</v>
      </c>
      <c r="X71" s="341" t="e">
        <f t="shared" si="10"/>
        <v>#REF!</v>
      </c>
      <c r="Y71" s="309" t="e">
        <f t="shared" si="11"/>
        <v>#REF!</v>
      </c>
      <c r="Z71" s="341" t="e">
        <f t="shared" si="12"/>
        <v>#REF!</v>
      </c>
      <c r="AA71" s="309">
        <f>+'Valores de referencia'!C71*'Anexo II'!I67</f>
        <v>0</v>
      </c>
      <c r="AB71" s="309" t="e">
        <f>IF(V71&lt;&gt;0,SUBTOTAL(9,'Valores de referencia'!Q71:U71),"")</f>
        <v>#REF!</v>
      </c>
      <c r="AC71" s="309" t="e">
        <f t="shared" si="13"/>
        <v>#REF!</v>
      </c>
    </row>
    <row r="72" spans="1:29" ht="15.75" hidden="1">
      <c r="A72" s="491">
        <f>+'Anexo II'!A68</f>
        <v>0</v>
      </c>
      <c r="B72" s="318"/>
      <c r="C72" s="253"/>
      <c r="D72" s="321" t="e">
        <f>+'Anexo III'!#REF!</f>
        <v>#REF!</v>
      </c>
      <c r="E72" s="321" t="e">
        <f>+'Anexo III'!#REF!</f>
        <v>#REF!</v>
      </c>
      <c r="F72" s="321" t="e">
        <f>+'Anexo III'!#REF!</f>
        <v>#REF!</v>
      </c>
      <c r="G72" s="321">
        <f>+'Anexo III'!B70</f>
        <v>0</v>
      </c>
      <c r="H72" s="321">
        <f>+'Anexo III'!C70</f>
        <v>0</v>
      </c>
      <c r="I72" s="321" t="e">
        <f>+'Anexo III'!#REF!</f>
        <v>#REF!</v>
      </c>
      <c r="J72" s="321">
        <f>+'Anexo III'!D70</f>
        <v>0</v>
      </c>
      <c r="K72" s="321">
        <f>+'Anexo III'!E70</f>
        <v>0</v>
      </c>
      <c r="L72" s="321">
        <f>+'Anexo III'!F70</f>
        <v>0</v>
      </c>
      <c r="M72" s="321">
        <f>+'Anexo III'!G70</f>
        <v>0</v>
      </c>
      <c r="N72" s="321">
        <f>+'Anexo III'!H70</f>
        <v>0</v>
      </c>
      <c r="O72" s="321">
        <f>+'Anexo III'!I70</f>
        <v>0</v>
      </c>
      <c r="P72" s="321">
        <f>+'Anexo III'!J70</f>
        <v>0</v>
      </c>
      <c r="Q72" s="321">
        <f>+'Anexo III'!K70</f>
        <v>0</v>
      </c>
      <c r="R72" s="321" t="e">
        <f>+'Anexo III'!#REF!</f>
        <v>#REF!</v>
      </c>
      <c r="S72" s="321">
        <f>+'Anexo III'!L70</f>
        <v>0</v>
      </c>
      <c r="T72" s="323" t="e">
        <f t="shared" si="6"/>
        <v>#REF!</v>
      </c>
      <c r="U72" s="332" t="e">
        <f t="shared" si="7"/>
        <v>#REF!</v>
      </c>
      <c r="V72" s="341" t="e">
        <f t="shared" si="8"/>
        <v>#REF!</v>
      </c>
      <c r="W72" s="341" t="e">
        <f t="shared" si="9"/>
        <v>#REF!</v>
      </c>
      <c r="X72" s="341" t="e">
        <f t="shared" si="10"/>
        <v>#REF!</v>
      </c>
      <c r="Y72" s="309" t="e">
        <f t="shared" si="11"/>
        <v>#REF!</v>
      </c>
      <c r="Z72" s="341" t="e">
        <f t="shared" si="12"/>
        <v>#REF!</v>
      </c>
      <c r="AA72" s="309">
        <f>+'Valores de referencia'!C72*'Anexo II'!I68</f>
        <v>0</v>
      </c>
      <c r="AB72" s="309" t="e">
        <f>IF(V72&lt;&gt;0,SUBTOTAL(9,'Valores de referencia'!Q72:U72),"")</f>
        <v>#REF!</v>
      </c>
      <c r="AC72" s="309" t="e">
        <f t="shared" si="13"/>
        <v>#REF!</v>
      </c>
    </row>
    <row r="73" spans="1:29" ht="15.75" hidden="1">
      <c r="A73" s="491">
        <f>+'Anexo II'!A69</f>
        <v>0</v>
      </c>
      <c r="B73" s="318"/>
      <c r="C73" s="253"/>
      <c r="D73" s="321" t="e">
        <f>+'Anexo III'!#REF!</f>
        <v>#REF!</v>
      </c>
      <c r="E73" s="321" t="e">
        <f>+'Anexo III'!#REF!</f>
        <v>#REF!</v>
      </c>
      <c r="F73" s="321" t="e">
        <f>+'Anexo III'!#REF!</f>
        <v>#REF!</v>
      </c>
      <c r="G73" s="321">
        <f>+'Anexo III'!B71</f>
        <v>0</v>
      </c>
      <c r="H73" s="321">
        <f>+'Anexo III'!C71</f>
        <v>0</v>
      </c>
      <c r="I73" s="321" t="e">
        <f>+'Anexo III'!#REF!</f>
        <v>#REF!</v>
      </c>
      <c r="J73" s="321">
        <f>+'Anexo III'!D71</f>
        <v>0</v>
      </c>
      <c r="K73" s="321">
        <f>+'Anexo III'!E71</f>
        <v>0</v>
      </c>
      <c r="L73" s="321">
        <f>+'Anexo III'!F71</f>
        <v>0</v>
      </c>
      <c r="M73" s="321">
        <f>+'Anexo III'!G71</f>
        <v>0</v>
      </c>
      <c r="N73" s="321">
        <f>+'Anexo III'!H71</f>
        <v>0</v>
      </c>
      <c r="O73" s="321">
        <f>+'Anexo III'!I71</f>
        <v>0</v>
      </c>
      <c r="P73" s="321">
        <f>+'Anexo III'!J71</f>
        <v>0</v>
      </c>
      <c r="Q73" s="321">
        <f>+'Anexo III'!K71</f>
        <v>0</v>
      </c>
      <c r="R73" s="321" t="e">
        <f>+'Anexo III'!#REF!</f>
        <v>#REF!</v>
      </c>
      <c r="S73" s="321">
        <f>+'Anexo III'!L71</f>
        <v>0</v>
      </c>
      <c r="T73" s="323" t="e">
        <f t="shared" si="6"/>
        <v>#REF!</v>
      </c>
      <c r="U73" s="332" t="e">
        <f t="shared" si="7"/>
        <v>#REF!</v>
      </c>
      <c r="V73" s="341" t="e">
        <f t="shared" si="8"/>
        <v>#REF!</v>
      </c>
      <c r="W73" s="341" t="e">
        <f t="shared" si="9"/>
        <v>#REF!</v>
      </c>
      <c r="X73" s="341" t="e">
        <f t="shared" si="10"/>
        <v>#REF!</v>
      </c>
      <c r="Y73" s="309" t="e">
        <f t="shared" si="11"/>
        <v>#REF!</v>
      </c>
      <c r="Z73" s="341" t="e">
        <f t="shared" si="12"/>
        <v>#REF!</v>
      </c>
      <c r="AA73" s="309">
        <f>+'Valores de referencia'!C73*'Anexo II'!I69</f>
        <v>0</v>
      </c>
      <c r="AB73" s="309" t="e">
        <f>IF(V73&lt;&gt;0,SUBTOTAL(9,'Valores de referencia'!Q73:U73),"")</f>
        <v>#REF!</v>
      </c>
      <c r="AC73" s="309" t="e">
        <f t="shared" si="13"/>
        <v>#REF!</v>
      </c>
    </row>
    <row r="74" spans="1:29" ht="15.75" hidden="1">
      <c r="A74" s="491">
        <f>+'Anexo II'!A70</f>
        <v>0</v>
      </c>
      <c r="B74" s="318"/>
      <c r="C74" s="253"/>
      <c r="D74" s="321" t="e">
        <f>+'Anexo III'!#REF!</f>
        <v>#REF!</v>
      </c>
      <c r="E74" s="321" t="e">
        <f>+'Anexo III'!#REF!</f>
        <v>#REF!</v>
      </c>
      <c r="F74" s="321" t="e">
        <f>+'Anexo III'!#REF!</f>
        <v>#REF!</v>
      </c>
      <c r="G74" s="321">
        <f>+'Anexo III'!B72</f>
        <v>0</v>
      </c>
      <c r="H74" s="321">
        <f>+'Anexo III'!C72</f>
        <v>0</v>
      </c>
      <c r="I74" s="321" t="e">
        <f>+'Anexo III'!#REF!</f>
        <v>#REF!</v>
      </c>
      <c r="J74" s="321">
        <f>+'Anexo III'!D72</f>
        <v>0</v>
      </c>
      <c r="K74" s="321">
        <f>+'Anexo III'!E72</f>
        <v>0</v>
      </c>
      <c r="L74" s="321">
        <f>+'Anexo III'!F72</f>
        <v>0</v>
      </c>
      <c r="M74" s="321">
        <f>+'Anexo III'!G72</f>
        <v>0</v>
      </c>
      <c r="N74" s="321">
        <f>+'Anexo III'!H72</f>
        <v>0</v>
      </c>
      <c r="O74" s="321">
        <f>+'Anexo III'!I72</f>
        <v>0</v>
      </c>
      <c r="P74" s="321">
        <f>+'Anexo III'!J72</f>
        <v>0</v>
      </c>
      <c r="Q74" s="321">
        <f>+'Anexo III'!K72</f>
        <v>0</v>
      </c>
      <c r="R74" s="321" t="e">
        <f>+'Anexo III'!#REF!</f>
        <v>#REF!</v>
      </c>
      <c r="S74" s="321">
        <f>+'Anexo III'!L72</f>
        <v>0</v>
      </c>
      <c r="T74" s="323" t="e">
        <f t="shared" si="6"/>
        <v>#REF!</v>
      </c>
      <c r="U74" s="332" t="e">
        <f t="shared" si="7"/>
        <v>#REF!</v>
      </c>
      <c r="V74" s="341" t="e">
        <f t="shared" si="8"/>
        <v>#REF!</v>
      </c>
      <c r="W74" s="341" t="e">
        <f t="shared" si="9"/>
        <v>#REF!</v>
      </c>
      <c r="X74" s="341" t="e">
        <f t="shared" si="10"/>
        <v>#REF!</v>
      </c>
      <c r="Y74" s="309" t="e">
        <f t="shared" si="11"/>
        <v>#REF!</v>
      </c>
      <c r="Z74" s="341" t="e">
        <f t="shared" si="12"/>
        <v>#REF!</v>
      </c>
      <c r="AA74" s="309">
        <f>+'Valores de referencia'!C74*'Anexo II'!I70</f>
        <v>0</v>
      </c>
      <c r="AB74" s="309" t="e">
        <f>IF(V74&lt;&gt;0,SUBTOTAL(9,'Valores de referencia'!Q74:U74),"")</f>
        <v>#REF!</v>
      </c>
      <c r="AC74" s="309" t="e">
        <f t="shared" si="13"/>
        <v>#REF!</v>
      </c>
    </row>
    <row r="75" spans="1:29" ht="15.75" hidden="1">
      <c r="A75" s="491">
        <f>+'Anexo II'!A71</f>
        <v>0</v>
      </c>
      <c r="B75" s="318"/>
      <c r="C75" s="253"/>
      <c r="D75" s="321" t="e">
        <f>+'Anexo III'!#REF!</f>
        <v>#REF!</v>
      </c>
      <c r="E75" s="321" t="e">
        <f>+'Anexo III'!#REF!</f>
        <v>#REF!</v>
      </c>
      <c r="F75" s="321" t="e">
        <f>+'Anexo III'!#REF!</f>
        <v>#REF!</v>
      </c>
      <c r="G75" s="321">
        <f>+'Anexo III'!B73</f>
        <v>0</v>
      </c>
      <c r="H75" s="321">
        <f>+'Anexo III'!C73</f>
        <v>0</v>
      </c>
      <c r="I75" s="321" t="e">
        <f>+'Anexo III'!#REF!</f>
        <v>#REF!</v>
      </c>
      <c r="J75" s="321">
        <f>+'Anexo III'!D73</f>
        <v>0</v>
      </c>
      <c r="K75" s="321">
        <f>+'Anexo III'!E73</f>
        <v>0</v>
      </c>
      <c r="L75" s="321">
        <f>+'Anexo III'!F73</f>
        <v>0</v>
      </c>
      <c r="M75" s="321">
        <f>+'Anexo III'!G73</f>
        <v>0</v>
      </c>
      <c r="N75" s="321">
        <f>+'Anexo III'!H73</f>
        <v>0</v>
      </c>
      <c r="O75" s="321">
        <f>+'Anexo III'!I73</f>
        <v>0</v>
      </c>
      <c r="P75" s="321">
        <f>+'Anexo III'!J73</f>
        <v>0</v>
      </c>
      <c r="Q75" s="321">
        <f>+'Anexo III'!K73</f>
        <v>0</v>
      </c>
      <c r="R75" s="321" t="e">
        <f>+'Anexo III'!#REF!</f>
        <v>#REF!</v>
      </c>
      <c r="S75" s="321">
        <f>+'Anexo III'!L73</f>
        <v>0</v>
      </c>
      <c r="T75" s="323" t="e">
        <f t="shared" ref="T75:T137" si="14">SUM(G75:S75)</f>
        <v>#REF!</v>
      </c>
      <c r="U75" s="332" t="e">
        <f t="shared" ref="U75:U137" si="15">ROUND(+G75*$G$7+H75*$H$7+I75*$I$7+J75*$J$7+K75*$K$7+L75*$L$7+M75*$M$7+N75*$N$7+O75*$O$7+P75*$P$7+Q75*$Q$7+R75*$R$7+S75*$S$7,2)</f>
        <v>#REF!</v>
      </c>
      <c r="V75" s="341" t="e">
        <f t="shared" ref="V75:V137" si="16">SUM(T75:U75)</f>
        <v>#REF!</v>
      </c>
      <c r="W75" s="341" t="e">
        <f t="shared" ref="W75:W137" si="17">IF(V75=0,"",+U75*Y75/V75)</f>
        <v>#REF!</v>
      </c>
      <c r="X75" s="341" t="e">
        <f t="shared" ref="X75:X137" si="18">MIN(D75+E75+F75,AA75)</f>
        <v>#REF!</v>
      </c>
      <c r="Y75" s="309" t="e">
        <f t="shared" ref="Y75:Y137" si="19">MIN(V75,AB75)</f>
        <v>#REF!</v>
      </c>
      <c r="Z75" s="341" t="e">
        <f t="shared" ref="Z75:Z137" si="20">+X75+Y75</f>
        <v>#REF!</v>
      </c>
      <c r="AA75" s="309">
        <f>+'Valores de referencia'!C75*'Anexo II'!I71</f>
        <v>0</v>
      </c>
      <c r="AB75" s="309" t="e">
        <f>IF(V75&lt;&gt;0,SUBTOTAL(9,'Valores de referencia'!Q75:U75),"")</f>
        <v>#REF!</v>
      </c>
      <c r="AC75" s="309" t="e">
        <f t="shared" ref="AC75:AC137" si="21">+D75+V75-Z75</f>
        <v>#REF!</v>
      </c>
    </row>
    <row r="76" spans="1:29" ht="15.75" hidden="1">
      <c r="A76" s="491">
        <f>+'Anexo II'!A72</f>
        <v>0</v>
      </c>
      <c r="B76" s="318"/>
      <c r="C76" s="253"/>
      <c r="D76" s="321" t="e">
        <f>+'Anexo III'!#REF!</f>
        <v>#REF!</v>
      </c>
      <c r="E76" s="321" t="e">
        <f>+'Anexo III'!#REF!</f>
        <v>#REF!</v>
      </c>
      <c r="F76" s="321" t="e">
        <f>+'Anexo III'!#REF!</f>
        <v>#REF!</v>
      </c>
      <c r="G76" s="321">
        <f>+'Anexo III'!B74</f>
        <v>0</v>
      </c>
      <c r="H76" s="321">
        <f>+'Anexo III'!C74</f>
        <v>0</v>
      </c>
      <c r="I76" s="321" t="e">
        <f>+'Anexo III'!#REF!</f>
        <v>#REF!</v>
      </c>
      <c r="J76" s="321">
        <f>+'Anexo III'!D74</f>
        <v>0</v>
      </c>
      <c r="K76" s="321">
        <f>+'Anexo III'!E74</f>
        <v>0</v>
      </c>
      <c r="L76" s="321">
        <f>+'Anexo III'!F74</f>
        <v>0</v>
      </c>
      <c r="M76" s="321">
        <f>+'Anexo III'!G74</f>
        <v>0</v>
      </c>
      <c r="N76" s="321">
        <f>+'Anexo III'!H74</f>
        <v>0</v>
      </c>
      <c r="O76" s="321">
        <f>+'Anexo III'!I74</f>
        <v>0</v>
      </c>
      <c r="P76" s="321">
        <f>+'Anexo III'!J74</f>
        <v>0</v>
      </c>
      <c r="Q76" s="321">
        <f>+'Anexo III'!K74</f>
        <v>0</v>
      </c>
      <c r="R76" s="321" t="e">
        <f>+'Anexo III'!#REF!</f>
        <v>#REF!</v>
      </c>
      <c r="S76" s="321">
        <f>+'Anexo III'!L74</f>
        <v>0</v>
      </c>
      <c r="T76" s="323" t="e">
        <f t="shared" si="14"/>
        <v>#REF!</v>
      </c>
      <c r="U76" s="332" t="e">
        <f t="shared" si="15"/>
        <v>#REF!</v>
      </c>
      <c r="V76" s="341" t="e">
        <f t="shared" si="16"/>
        <v>#REF!</v>
      </c>
      <c r="W76" s="341" t="e">
        <f t="shared" si="17"/>
        <v>#REF!</v>
      </c>
      <c r="X76" s="341" t="e">
        <f t="shared" si="18"/>
        <v>#REF!</v>
      </c>
      <c r="Y76" s="309" t="e">
        <f t="shared" si="19"/>
        <v>#REF!</v>
      </c>
      <c r="Z76" s="341" t="e">
        <f t="shared" si="20"/>
        <v>#REF!</v>
      </c>
      <c r="AA76" s="309">
        <f>+'Valores de referencia'!C76*'Anexo II'!I72</f>
        <v>0</v>
      </c>
      <c r="AB76" s="309" t="e">
        <f>IF(V76&lt;&gt;0,SUBTOTAL(9,'Valores de referencia'!Q76:U76),"")</f>
        <v>#REF!</v>
      </c>
      <c r="AC76" s="309" t="e">
        <f t="shared" si="21"/>
        <v>#REF!</v>
      </c>
    </row>
    <row r="77" spans="1:29" ht="15.75" hidden="1">
      <c r="A77" s="491">
        <f>+'Anexo II'!A73</f>
        <v>0</v>
      </c>
      <c r="B77" s="318"/>
      <c r="C77" s="253"/>
      <c r="D77" s="321" t="e">
        <f>+'Anexo III'!#REF!</f>
        <v>#REF!</v>
      </c>
      <c r="E77" s="321" t="e">
        <f>+'Anexo III'!#REF!</f>
        <v>#REF!</v>
      </c>
      <c r="F77" s="321" t="e">
        <f>+'Anexo III'!#REF!</f>
        <v>#REF!</v>
      </c>
      <c r="G77" s="321">
        <f>+'Anexo III'!B75</f>
        <v>0</v>
      </c>
      <c r="H77" s="321">
        <f>+'Anexo III'!C75</f>
        <v>0</v>
      </c>
      <c r="I77" s="321" t="e">
        <f>+'Anexo III'!#REF!</f>
        <v>#REF!</v>
      </c>
      <c r="J77" s="321">
        <f>+'Anexo III'!D75</f>
        <v>0</v>
      </c>
      <c r="K77" s="321">
        <f>+'Anexo III'!E75</f>
        <v>0</v>
      </c>
      <c r="L77" s="321">
        <f>+'Anexo III'!F75</f>
        <v>0</v>
      </c>
      <c r="M77" s="321">
        <f>+'Anexo III'!G75</f>
        <v>0</v>
      </c>
      <c r="N77" s="321">
        <f>+'Anexo III'!H75</f>
        <v>0</v>
      </c>
      <c r="O77" s="321">
        <f>+'Anexo III'!I75</f>
        <v>0</v>
      </c>
      <c r="P77" s="321">
        <f>+'Anexo III'!J75</f>
        <v>0</v>
      </c>
      <c r="Q77" s="321">
        <f>+'Anexo III'!K75</f>
        <v>0</v>
      </c>
      <c r="R77" s="321" t="e">
        <f>+'Anexo III'!#REF!</f>
        <v>#REF!</v>
      </c>
      <c r="S77" s="321">
        <f>+'Anexo III'!L75</f>
        <v>0</v>
      </c>
      <c r="T77" s="323" t="e">
        <f t="shared" si="14"/>
        <v>#REF!</v>
      </c>
      <c r="U77" s="332" t="e">
        <f t="shared" si="15"/>
        <v>#REF!</v>
      </c>
      <c r="V77" s="341" t="e">
        <f t="shared" si="16"/>
        <v>#REF!</v>
      </c>
      <c r="W77" s="341" t="e">
        <f t="shared" si="17"/>
        <v>#REF!</v>
      </c>
      <c r="X77" s="341" t="e">
        <f t="shared" si="18"/>
        <v>#REF!</v>
      </c>
      <c r="Y77" s="309" t="e">
        <f t="shared" si="19"/>
        <v>#REF!</v>
      </c>
      <c r="Z77" s="341" t="e">
        <f t="shared" si="20"/>
        <v>#REF!</v>
      </c>
      <c r="AA77" s="309">
        <f>+'Valores de referencia'!C77*'Anexo II'!I73</f>
        <v>0</v>
      </c>
      <c r="AB77" s="309" t="e">
        <f>IF(V77&lt;&gt;0,SUBTOTAL(9,'Valores de referencia'!Q77:U77),"")</f>
        <v>#REF!</v>
      </c>
      <c r="AC77" s="309" t="e">
        <f t="shared" si="21"/>
        <v>#REF!</v>
      </c>
    </row>
    <row r="78" spans="1:29" ht="15.75" hidden="1">
      <c r="A78" s="491">
        <f>+'Anexo II'!A74</f>
        <v>0</v>
      </c>
      <c r="B78" s="318"/>
      <c r="C78" s="253"/>
      <c r="D78" s="321" t="e">
        <f>+'Anexo III'!#REF!</f>
        <v>#REF!</v>
      </c>
      <c r="E78" s="321" t="e">
        <f>+'Anexo III'!#REF!</f>
        <v>#REF!</v>
      </c>
      <c r="F78" s="321" t="e">
        <f>+'Anexo III'!#REF!</f>
        <v>#REF!</v>
      </c>
      <c r="G78" s="321">
        <f>+'Anexo III'!B76</f>
        <v>0</v>
      </c>
      <c r="H78" s="321">
        <f>+'Anexo III'!C76</f>
        <v>0</v>
      </c>
      <c r="I78" s="321" t="e">
        <f>+'Anexo III'!#REF!</f>
        <v>#REF!</v>
      </c>
      <c r="J78" s="321">
        <f>+'Anexo III'!D76</f>
        <v>0</v>
      </c>
      <c r="K78" s="321">
        <f>+'Anexo III'!E76</f>
        <v>0</v>
      </c>
      <c r="L78" s="321">
        <f>+'Anexo III'!F76</f>
        <v>0</v>
      </c>
      <c r="M78" s="321">
        <f>+'Anexo III'!G76</f>
        <v>0</v>
      </c>
      <c r="N78" s="321">
        <f>+'Anexo III'!H76</f>
        <v>0</v>
      </c>
      <c r="O78" s="321">
        <f>+'Anexo III'!I76</f>
        <v>0</v>
      </c>
      <c r="P78" s="321">
        <f>+'Anexo III'!J76</f>
        <v>0</v>
      </c>
      <c r="Q78" s="321">
        <f>+'Anexo III'!K76</f>
        <v>0</v>
      </c>
      <c r="R78" s="321" t="e">
        <f>+'Anexo III'!#REF!</f>
        <v>#REF!</v>
      </c>
      <c r="S78" s="321">
        <f>+'Anexo III'!L76</f>
        <v>0</v>
      </c>
      <c r="T78" s="323" t="e">
        <f t="shared" si="14"/>
        <v>#REF!</v>
      </c>
      <c r="U78" s="332" t="e">
        <f t="shared" si="15"/>
        <v>#REF!</v>
      </c>
      <c r="V78" s="341" t="e">
        <f t="shared" si="16"/>
        <v>#REF!</v>
      </c>
      <c r="W78" s="341" t="e">
        <f t="shared" si="17"/>
        <v>#REF!</v>
      </c>
      <c r="X78" s="341" t="e">
        <f t="shared" si="18"/>
        <v>#REF!</v>
      </c>
      <c r="Y78" s="309" t="e">
        <f t="shared" si="19"/>
        <v>#REF!</v>
      </c>
      <c r="Z78" s="341" t="e">
        <f t="shared" si="20"/>
        <v>#REF!</v>
      </c>
      <c r="AA78" s="309">
        <f>+'Valores de referencia'!C78*'Anexo II'!I74</f>
        <v>0</v>
      </c>
      <c r="AB78" s="309" t="e">
        <f>IF(V78&lt;&gt;0,SUBTOTAL(9,'Valores de referencia'!Q78:U78),"")</f>
        <v>#REF!</v>
      </c>
      <c r="AC78" s="309" t="e">
        <f t="shared" si="21"/>
        <v>#REF!</v>
      </c>
    </row>
    <row r="79" spans="1:29" ht="15.75" hidden="1">
      <c r="A79" s="491">
        <f>+'Anexo II'!A75</f>
        <v>0</v>
      </c>
      <c r="B79" s="318"/>
      <c r="C79" s="253"/>
      <c r="D79" s="321" t="e">
        <f>+'Anexo III'!#REF!</f>
        <v>#REF!</v>
      </c>
      <c r="E79" s="321" t="e">
        <f>+'Anexo III'!#REF!</f>
        <v>#REF!</v>
      </c>
      <c r="F79" s="321" t="e">
        <f>+'Anexo III'!#REF!</f>
        <v>#REF!</v>
      </c>
      <c r="G79" s="321">
        <f>+'Anexo III'!B77</f>
        <v>0</v>
      </c>
      <c r="H79" s="321">
        <f>+'Anexo III'!C77</f>
        <v>0</v>
      </c>
      <c r="I79" s="321" t="e">
        <f>+'Anexo III'!#REF!</f>
        <v>#REF!</v>
      </c>
      <c r="J79" s="321">
        <f>+'Anexo III'!D77</f>
        <v>0</v>
      </c>
      <c r="K79" s="321">
        <f>+'Anexo III'!E77</f>
        <v>0</v>
      </c>
      <c r="L79" s="321">
        <f>+'Anexo III'!F77</f>
        <v>0</v>
      </c>
      <c r="M79" s="321">
        <f>+'Anexo III'!G77</f>
        <v>0</v>
      </c>
      <c r="N79" s="321">
        <f>+'Anexo III'!H77</f>
        <v>0</v>
      </c>
      <c r="O79" s="321">
        <f>+'Anexo III'!I77</f>
        <v>0</v>
      </c>
      <c r="P79" s="321">
        <f>+'Anexo III'!J77</f>
        <v>0</v>
      </c>
      <c r="Q79" s="321">
        <f>+'Anexo III'!K77</f>
        <v>0</v>
      </c>
      <c r="R79" s="321" t="e">
        <f>+'Anexo III'!#REF!</f>
        <v>#REF!</v>
      </c>
      <c r="S79" s="321">
        <f>+'Anexo III'!L77</f>
        <v>0</v>
      </c>
      <c r="T79" s="323" t="e">
        <f t="shared" si="14"/>
        <v>#REF!</v>
      </c>
      <c r="U79" s="332" t="e">
        <f t="shared" si="15"/>
        <v>#REF!</v>
      </c>
      <c r="V79" s="341" t="e">
        <f t="shared" si="16"/>
        <v>#REF!</v>
      </c>
      <c r="W79" s="341" t="e">
        <f t="shared" si="17"/>
        <v>#REF!</v>
      </c>
      <c r="X79" s="341" t="e">
        <f t="shared" si="18"/>
        <v>#REF!</v>
      </c>
      <c r="Y79" s="309" t="e">
        <f t="shared" si="19"/>
        <v>#REF!</v>
      </c>
      <c r="Z79" s="341" t="e">
        <f t="shared" si="20"/>
        <v>#REF!</v>
      </c>
      <c r="AA79" s="309">
        <f>+'Valores de referencia'!C79*'Anexo II'!I75</f>
        <v>0</v>
      </c>
      <c r="AB79" s="309" t="e">
        <f>IF(V79&lt;&gt;0,SUBTOTAL(9,'Valores de referencia'!Q79:U79),"")</f>
        <v>#REF!</v>
      </c>
      <c r="AC79" s="309" t="e">
        <f t="shared" si="21"/>
        <v>#REF!</v>
      </c>
    </row>
    <row r="80" spans="1:29" ht="15.75" hidden="1">
      <c r="A80" s="491">
        <f>+'Anexo II'!A76</f>
        <v>0</v>
      </c>
      <c r="B80" s="318"/>
      <c r="C80" s="253"/>
      <c r="D80" s="321" t="e">
        <f>+'Anexo III'!#REF!</f>
        <v>#REF!</v>
      </c>
      <c r="E80" s="321" t="e">
        <f>+'Anexo III'!#REF!</f>
        <v>#REF!</v>
      </c>
      <c r="F80" s="321" t="e">
        <f>+'Anexo III'!#REF!</f>
        <v>#REF!</v>
      </c>
      <c r="G80" s="321">
        <f>+'Anexo III'!B78</f>
        <v>0</v>
      </c>
      <c r="H80" s="321">
        <f>+'Anexo III'!C78</f>
        <v>0</v>
      </c>
      <c r="I80" s="321" t="e">
        <f>+'Anexo III'!#REF!</f>
        <v>#REF!</v>
      </c>
      <c r="J80" s="321">
        <f>+'Anexo III'!D78</f>
        <v>0</v>
      </c>
      <c r="K80" s="321">
        <f>+'Anexo III'!E78</f>
        <v>0</v>
      </c>
      <c r="L80" s="321">
        <f>+'Anexo III'!F78</f>
        <v>0</v>
      </c>
      <c r="M80" s="321">
        <f>+'Anexo III'!G78</f>
        <v>0</v>
      </c>
      <c r="N80" s="321">
        <f>+'Anexo III'!H78</f>
        <v>0</v>
      </c>
      <c r="O80" s="321">
        <f>+'Anexo III'!I78</f>
        <v>0</v>
      </c>
      <c r="P80" s="321">
        <f>+'Anexo III'!J78</f>
        <v>0</v>
      </c>
      <c r="Q80" s="321">
        <f>+'Anexo III'!K78</f>
        <v>0</v>
      </c>
      <c r="R80" s="321" t="e">
        <f>+'Anexo III'!#REF!</f>
        <v>#REF!</v>
      </c>
      <c r="S80" s="321">
        <f>+'Anexo III'!L78</f>
        <v>0</v>
      </c>
      <c r="T80" s="323" t="e">
        <f t="shared" si="14"/>
        <v>#REF!</v>
      </c>
      <c r="U80" s="332" t="e">
        <f t="shared" si="15"/>
        <v>#REF!</v>
      </c>
      <c r="V80" s="341" t="e">
        <f t="shared" si="16"/>
        <v>#REF!</v>
      </c>
      <c r="W80" s="341" t="e">
        <f t="shared" si="17"/>
        <v>#REF!</v>
      </c>
      <c r="X80" s="341" t="e">
        <f t="shared" si="18"/>
        <v>#REF!</v>
      </c>
      <c r="Y80" s="309" t="e">
        <f t="shared" si="19"/>
        <v>#REF!</v>
      </c>
      <c r="Z80" s="341" t="e">
        <f t="shared" si="20"/>
        <v>#REF!</v>
      </c>
      <c r="AA80" s="309">
        <f>+'Valores de referencia'!C80*'Anexo II'!I76</f>
        <v>0</v>
      </c>
      <c r="AB80" s="309" t="e">
        <f>IF(V80&lt;&gt;0,SUBTOTAL(9,'Valores de referencia'!Q80:U80),"")</f>
        <v>#REF!</v>
      </c>
      <c r="AC80" s="309" t="e">
        <f t="shared" si="21"/>
        <v>#REF!</v>
      </c>
    </row>
    <row r="81" spans="1:29" ht="15.75" hidden="1">
      <c r="A81" s="491">
        <f>+'Anexo II'!A77</f>
        <v>0</v>
      </c>
      <c r="B81" s="318"/>
      <c r="C81" s="253"/>
      <c r="D81" s="321" t="e">
        <f>+'Anexo III'!#REF!</f>
        <v>#REF!</v>
      </c>
      <c r="E81" s="321" t="e">
        <f>+'Anexo III'!#REF!</f>
        <v>#REF!</v>
      </c>
      <c r="F81" s="321" t="e">
        <f>+'Anexo III'!#REF!</f>
        <v>#REF!</v>
      </c>
      <c r="G81" s="321">
        <f>+'Anexo III'!B79</f>
        <v>0</v>
      </c>
      <c r="H81" s="321">
        <f>+'Anexo III'!C79</f>
        <v>0</v>
      </c>
      <c r="I81" s="321" t="e">
        <f>+'Anexo III'!#REF!</f>
        <v>#REF!</v>
      </c>
      <c r="J81" s="321">
        <f>+'Anexo III'!D79</f>
        <v>0</v>
      </c>
      <c r="K81" s="321">
        <f>+'Anexo III'!E79</f>
        <v>0</v>
      </c>
      <c r="L81" s="321">
        <f>+'Anexo III'!F79</f>
        <v>0</v>
      </c>
      <c r="M81" s="321">
        <f>+'Anexo III'!G79</f>
        <v>0</v>
      </c>
      <c r="N81" s="321">
        <f>+'Anexo III'!H79</f>
        <v>0</v>
      </c>
      <c r="O81" s="321">
        <f>+'Anexo III'!I79</f>
        <v>0</v>
      </c>
      <c r="P81" s="321">
        <f>+'Anexo III'!J79</f>
        <v>0</v>
      </c>
      <c r="Q81" s="321">
        <f>+'Anexo III'!K79</f>
        <v>0</v>
      </c>
      <c r="R81" s="321" t="e">
        <f>+'Anexo III'!#REF!</f>
        <v>#REF!</v>
      </c>
      <c r="S81" s="321">
        <f>+'Anexo III'!L79</f>
        <v>0</v>
      </c>
      <c r="T81" s="323" t="e">
        <f t="shared" si="14"/>
        <v>#REF!</v>
      </c>
      <c r="U81" s="332" t="e">
        <f t="shared" si="15"/>
        <v>#REF!</v>
      </c>
      <c r="V81" s="341" t="e">
        <f t="shared" si="16"/>
        <v>#REF!</v>
      </c>
      <c r="W81" s="341" t="e">
        <f t="shared" si="17"/>
        <v>#REF!</v>
      </c>
      <c r="X81" s="341" t="e">
        <f t="shared" si="18"/>
        <v>#REF!</v>
      </c>
      <c r="Y81" s="309" t="e">
        <f t="shared" si="19"/>
        <v>#REF!</v>
      </c>
      <c r="Z81" s="341" t="e">
        <f t="shared" si="20"/>
        <v>#REF!</v>
      </c>
      <c r="AA81" s="309">
        <f>+'Valores de referencia'!C81*'Anexo II'!I77</f>
        <v>0</v>
      </c>
      <c r="AB81" s="309" t="e">
        <f>IF(V81&lt;&gt;0,SUBTOTAL(9,'Valores de referencia'!Q81:U81),"")</f>
        <v>#REF!</v>
      </c>
      <c r="AC81" s="309" t="e">
        <f t="shared" si="21"/>
        <v>#REF!</v>
      </c>
    </row>
    <row r="82" spans="1:29" ht="15.75" hidden="1">
      <c r="A82" s="491">
        <f>+'Anexo II'!A78</f>
        <v>0</v>
      </c>
      <c r="B82" s="318"/>
      <c r="C82" s="253"/>
      <c r="D82" s="321" t="e">
        <f>+'Anexo III'!#REF!</f>
        <v>#REF!</v>
      </c>
      <c r="E82" s="321" t="e">
        <f>+'Anexo III'!#REF!</f>
        <v>#REF!</v>
      </c>
      <c r="F82" s="321" t="e">
        <f>+'Anexo III'!#REF!</f>
        <v>#REF!</v>
      </c>
      <c r="G82" s="321">
        <f>+'Anexo III'!B80</f>
        <v>0</v>
      </c>
      <c r="H82" s="321">
        <f>+'Anexo III'!C80</f>
        <v>0</v>
      </c>
      <c r="I82" s="321" t="e">
        <f>+'Anexo III'!#REF!</f>
        <v>#REF!</v>
      </c>
      <c r="J82" s="321">
        <f>+'Anexo III'!D80</f>
        <v>0</v>
      </c>
      <c r="K82" s="321">
        <f>+'Anexo III'!E80</f>
        <v>0</v>
      </c>
      <c r="L82" s="321">
        <f>+'Anexo III'!F80</f>
        <v>0</v>
      </c>
      <c r="M82" s="321">
        <f>+'Anexo III'!G80</f>
        <v>0</v>
      </c>
      <c r="N82" s="321">
        <f>+'Anexo III'!H80</f>
        <v>0</v>
      </c>
      <c r="O82" s="321">
        <f>+'Anexo III'!I80</f>
        <v>0</v>
      </c>
      <c r="P82" s="321">
        <f>+'Anexo III'!J80</f>
        <v>0</v>
      </c>
      <c r="Q82" s="321">
        <f>+'Anexo III'!K80</f>
        <v>0</v>
      </c>
      <c r="R82" s="321" t="e">
        <f>+'Anexo III'!#REF!</f>
        <v>#REF!</v>
      </c>
      <c r="S82" s="321">
        <f>+'Anexo III'!L80</f>
        <v>0</v>
      </c>
      <c r="T82" s="323" t="e">
        <f t="shared" si="14"/>
        <v>#REF!</v>
      </c>
      <c r="U82" s="332" t="e">
        <f t="shared" si="15"/>
        <v>#REF!</v>
      </c>
      <c r="V82" s="341" t="e">
        <f t="shared" si="16"/>
        <v>#REF!</v>
      </c>
      <c r="W82" s="341" t="e">
        <f t="shared" si="17"/>
        <v>#REF!</v>
      </c>
      <c r="X82" s="341" t="e">
        <f t="shared" si="18"/>
        <v>#REF!</v>
      </c>
      <c r="Y82" s="309" t="e">
        <f t="shared" si="19"/>
        <v>#REF!</v>
      </c>
      <c r="Z82" s="341" t="e">
        <f t="shared" si="20"/>
        <v>#REF!</v>
      </c>
      <c r="AA82" s="309">
        <f>+'Valores de referencia'!C82*'Anexo II'!I78</f>
        <v>0</v>
      </c>
      <c r="AB82" s="309" t="e">
        <f>IF(V82&lt;&gt;0,SUBTOTAL(9,'Valores de referencia'!Q82:U82),"")</f>
        <v>#REF!</v>
      </c>
      <c r="AC82" s="309" t="e">
        <f t="shared" si="21"/>
        <v>#REF!</v>
      </c>
    </row>
    <row r="83" spans="1:29" ht="15.75" hidden="1">
      <c r="A83" s="491">
        <f>+'Anexo II'!A79</f>
        <v>0</v>
      </c>
      <c r="B83" s="318"/>
      <c r="C83" s="253"/>
      <c r="D83" s="321" t="e">
        <f>+'Anexo III'!#REF!</f>
        <v>#REF!</v>
      </c>
      <c r="E83" s="321" t="e">
        <f>+'Anexo III'!#REF!</f>
        <v>#REF!</v>
      </c>
      <c r="F83" s="321" t="e">
        <f>+'Anexo III'!#REF!</f>
        <v>#REF!</v>
      </c>
      <c r="G83" s="321">
        <f>+'Anexo III'!B81</f>
        <v>0</v>
      </c>
      <c r="H83" s="321">
        <f>+'Anexo III'!C81</f>
        <v>0</v>
      </c>
      <c r="I83" s="321" t="e">
        <f>+'Anexo III'!#REF!</f>
        <v>#REF!</v>
      </c>
      <c r="J83" s="321">
        <f>+'Anexo III'!D81</f>
        <v>0</v>
      </c>
      <c r="K83" s="321">
        <f>+'Anexo III'!E81</f>
        <v>0</v>
      </c>
      <c r="L83" s="321">
        <f>+'Anexo III'!F81</f>
        <v>0</v>
      </c>
      <c r="M83" s="321">
        <f>+'Anexo III'!G81</f>
        <v>0</v>
      </c>
      <c r="N83" s="321">
        <f>+'Anexo III'!H81</f>
        <v>0</v>
      </c>
      <c r="O83" s="321">
        <f>+'Anexo III'!I81</f>
        <v>0</v>
      </c>
      <c r="P83" s="321">
        <f>+'Anexo III'!J81</f>
        <v>0</v>
      </c>
      <c r="Q83" s="321">
        <f>+'Anexo III'!K81</f>
        <v>0</v>
      </c>
      <c r="R83" s="321" t="e">
        <f>+'Anexo III'!#REF!</f>
        <v>#REF!</v>
      </c>
      <c r="S83" s="321">
        <f>+'Anexo III'!L81</f>
        <v>0</v>
      </c>
      <c r="T83" s="323" t="e">
        <f t="shared" si="14"/>
        <v>#REF!</v>
      </c>
      <c r="U83" s="332" t="e">
        <f t="shared" si="15"/>
        <v>#REF!</v>
      </c>
      <c r="V83" s="341" t="e">
        <f t="shared" si="16"/>
        <v>#REF!</v>
      </c>
      <c r="W83" s="341" t="e">
        <f t="shared" si="17"/>
        <v>#REF!</v>
      </c>
      <c r="X83" s="341" t="e">
        <f t="shared" si="18"/>
        <v>#REF!</v>
      </c>
      <c r="Y83" s="309" t="e">
        <f t="shared" si="19"/>
        <v>#REF!</v>
      </c>
      <c r="Z83" s="341" t="e">
        <f t="shared" si="20"/>
        <v>#REF!</v>
      </c>
      <c r="AA83" s="309">
        <f>+'Valores de referencia'!C83*'Anexo II'!I79</f>
        <v>0</v>
      </c>
      <c r="AB83" s="309" t="e">
        <f>IF(V83&lt;&gt;0,SUBTOTAL(9,'Valores de referencia'!Q83:U83),"")</f>
        <v>#REF!</v>
      </c>
      <c r="AC83" s="309" t="e">
        <f t="shared" si="21"/>
        <v>#REF!</v>
      </c>
    </row>
    <row r="84" spans="1:29" ht="15.75" hidden="1">
      <c r="A84" s="491">
        <f>+'Anexo II'!A80</f>
        <v>0</v>
      </c>
      <c r="B84" s="318"/>
      <c r="C84" s="253"/>
      <c r="D84" s="321" t="e">
        <f>+'Anexo III'!#REF!</f>
        <v>#REF!</v>
      </c>
      <c r="E84" s="321" t="e">
        <f>+'Anexo III'!#REF!</f>
        <v>#REF!</v>
      </c>
      <c r="F84" s="321" t="e">
        <f>+'Anexo III'!#REF!</f>
        <v>#REF!</v>
      </c>
      <c r="G84" s="321">
        <f>+'Anexo III'!B82</f>
        <v>0</v>
      </c>
      <c r="H84" s="321">
        <f>+'Anexo III'!C82</f>
        <v>0</v>
      </c>
      <c r="I84" s="321" t="e">
        <f>+'Anexo III'!#REF!</f>
        <v>#REF!</v>
      </c>
      <c r="J84" s="321">
        <f>+'Anexo III'!D82</f>
        <v>0</v>
      </c>
      <c r="K84" s="321">
        <f>+'Anexo III'!E82</f>
        <v>0</v>
      </c>
      <c r="L84" s="321">
        <f>+'Anexo III'!F82</f>
        <v>0</v>
      </c>
      <c r="M84" s="321">
        <f>+'Anexo III'!G82</f>
        <v>0</v>
      </c>
      <c r="N84" s="321">
        <f>+'Anexo III'!H82</f>
        <v>0</v>
      </c>
      <c r="O84" s="321">
        <f>+'Anexo III'!I82</f>
        <v>0</v>
      </c>
      <c r="P84" s="321">
        <f>+'Anexo III'!J82</f>
        <v>0</v>
      </c>
      <c r="Q84" s="321">
        <f>+'Anexo III'!K82</f>
        <v>0</v>
      </c>
      <c r="R84" s="321" t="e">
        <f>+'Anexo III'!#REF!</f>
        <v>#REF!</v>
      </c>
      <c r="S84" s="321">
        <f>+'Anexo III'!L82</f>
        <v>0</v>
      </c>
      <c r="T84" s="323" t="e">
        <f t="shared" si="14"/>
        <v>#REF!</v>
      </c>
      <c r="U84" s="332" t="e">
        <f t="shared" si="15"/>
        <v>#REF!</v>
      </c>
      <c r="V84" s="341" t="e">
        <f t="shared" si="16"/>
        <v>#REF!</v>
      </c>
      <c r="W84" s="341" t="e">
        <f t="shared" si="17"/>
        <v>#REF!</v>
      </c>
      <c r="X84" s="341" t="e">
        <f t="shared" si="18"/>
        <v>#REF!</v>
      </c>
      <c r="Y84" s="309" t="e">
        <f t="shared" si="19"/>
        <v>#REF!</v>
      </c>
      <c r="Z84" s="341" t="e">
        <f t="shared" si="20"/>
        <v>#REF!</v>
      </c>
      <c r="AA84" s="309">
        <f>+'Valores de referencia'!C84*'Anexo II'!I80</f>
        <v>0</v>
      </c>
      <c r="AB84" s="309" t="e">
        <f>IF(V84&lt;&gt;0,SUBTOTAL(9,'Valores de referencia'!Q84:U84),"")</f>
        <v>#REF!</v>
      </c>
      <c r="AC84" s="309" t="e">
        <f t="shared" si="21"/>
        <v>#REF!</v>
      </c>
    </row>
    <row r="85" spans="1:29" ht="15.75" hidden="1">
      <c r="A85" s="491">
        <f>+'Anexo II'!A81</f>
        <v>0</v>
      </c>
      <c r="B85" s="318"/>
      <c r="C85" s="253"/>
      <c r="D85" s="321" t="e">
        <f>+'Anexo III'!#REF!</f>
        <v>#REF!</v>
      </c>
      <c r="E85" s="321" t="e">
        <f>+'Anexo III'!#REF!</f>
        <v>#REF!</v>
      </c>
      <c r="F85" s="321" t="e">
        <f>+'Anexo III'!#REF!</f>
        <v>#REF!</v>
      </c>
      <c r="G85" s="321">
        <f>+'Anexo III'!B83</f>
        <v>0</v>
      </c>
      <c r="H85" s="321">
        <f>+'Anexo III'!C83</f>
        <v>0</v>
      </c>
      <c r="I85" s="321" t="e">
        <f>+'Anexo III'!#REF!</f>
        <v>#REF!</v>
      </c>
      <c r="J85" s="321">
        <f>+'Anexo III'!D83</f>
        <v>0</v>
      </c>
      <c r="K85" s="321">
        <f>+'Anexo III'!E83</f>
        <v>0</v>
      </c>
      <c r="L85" s="321">
        <f>+'Anexo III'!F83</f>
        <v>0</v>
      </c>
      <c r="M85" s="321">
        <f>+'Anexo III'!G83</f>
        <v>0</v>
      </c>
      <c r="N85" s="321">
        <f>+'Anexo III'!H83</f>
        <v>0</v>
      </c>
      <c r="O85" s="321">
        <f>+'Anexo III'!I83</f>
        <v>0</v>
      </c>
      <c r="P85" s="321">
        <f>+'Anexo III'!J83</f>
        <v>0</v>
      </c>
      <c r="Q85" s="321">
        <f>+'Anexo III'!K83</f>
        <v>0</v>
      </c>
      <c r="R85" s="321" t="e">
        <f>+'Anexo III'!#REF!</f>
        <v>#REF!</v>
      </c>
      <c r="S85" s="321">
        <f>+'Anexo III'!L83</f>
        <v>0</v>
      </c>
      <c r="T85" s="323" t="e">
        <f t="shared" si="14"/>
        <v>#REF!</v>
      </c>
      <c r="U85" s="332" t="e">
        <f t="shared" si="15"/>
        <v>#REF!</v>
      </c>
      <c r="V85" s="341" t="e">
        <f t="shared" si="16"/>
        <v>#REF!</v>
      </c>
      <c r="W85" s="341" t="e">
        <f t="shared" si="17"/>
        <v>#REF!</v>
      </c>
      <c r="X85" s="341" t="e">
        <f t="shared" si="18"/>
        <v>#REF!</v>
      </c>
      <c r="Y85" s="309" t="e">
        <f t="shared" si="19"/>
        <v>#REF!</v>
      </c>
      <c r="Z85" s="341" t="e">
        <f t="shared" si="20"/>
        <v>#REF!</v>
      </c>
      <c r="AA85" s="309">
        <f>+'Valores de referencia'!C85*'Anexo II'!I81</f>
        <v>0</v>
      </c>
      <c r="AB85" s="309" t="e">
        <f>IF(V85&lt;&gt;0,SUBTOTAL(9,'Valores de referencia'!Q85:U85),"")</f>
        <v>#REF!</v>
      </c>
      <c r="AC85" s="309" t="e">
        <f t="shared" si="21"/>
        <v>#REF!</v>
      </c>
    </row>
    <row r="86" spans="1:29" ht="15.75" hidden="1">
      <c r="A86" s="491">
        <f>+'Anexo II'!A82</f>
        <v>0</v>
      </c>
      <c r="B86" s="318"/>
      <c r="C86" s="253"/>
      <c r="D86" s="321" t="e">
        <f>+'Anexo III'!#REF!</f>
        <v>#REF!</v>
      </c>
      <c r="E86" s="321" t="e">
        <f>+'Anexo III'!#REF!</f>
        <v>#REF!</v>
      </c>
      <c r="F86" s="321" t="e">
        <f>+'Anexo III'!#REF!</f>
        <v>#REF!</v>
      </c>
      <c r="G86" s="321">
        <f>+'Anexo III'!B84</f>
        <v>0</v>
      </c>
      <c r="H86" s="321">
        <f>+'Anexo III'!C84</f>
        <v>0</v>
      </c>
      <c r="I86" s="321" t="e">
        <f>+'Anexo III'!#REF!</f>
        <v>#REF!</v>
      </c>
      <c r="J86" s="321">
        <f>+'Anexo III'!D84</f>
        <v>0</v>
      </c>
      <c r="K86" s="321">
        <f>+'Anexo III'!E84</f>
        <v>0</v>
      </c>
      <c r="L86" s="321">
        <f>+'Anexo III'!F84</f>
        <v>0</v>
      </c>
      <c r="M86" s="321">
        <f>+'Anexo III'!G84</f>
        <v>0</v>
      </c>
      <c r="N86" s="321">
        <f>+'Anexo III'!H84</f>
        <v>0</v>
      </c>
      <c r="O86" s="321">
        <f>+'Anexo III'!I84</f>
        <v>0</v>
      </c>
      <c r="P86" s="321">
        <f>+'Anexo III'!J84</f>
        <v>0</v>
      </c>
      <c r="Q86" s="321">
        <f>+'Anexo III'!K84</f>
        <v>0</v>
      </c>
      <c r="R86" s="321" t="e">
        <f>+'Anexo III'!#REF!</f>
        <v>#REF!</v>
      </c>
      <c r="S86" s="321">
        <f>+'Anexo III'!L84</f>
        <v>0</v>
      </c>
      <c r="T86" s="323" t="e">
        <f t="shared" si="14"/>
        <v>#REF!</v>
      </c>
      <c r="U86" s="332" t="e">
        <f t="shared" si="15"/>
        <v>#REF!</v>
      </c>
      <c r="V86" s="341" t="e">
        <f t="shared" si="16"/>
        <v>#REF!</v>
      </c>
      <c r="W86" s="341" t="e">
        <f t="shared" si="17"/>
        <v>#REF!</v>
      </c>
      <c r="X86" s="341" t="e">
        <f t="shared" si="18"/>
        <v>#REF!</v>
      </c>
      <c r="Y86" s="309" t="e">
        <f t="shared" si="19"/>
        <v>#REF!</v>
      </c>
      <c r="Z86" s="341" t="e">
        <f t="shared" si="20"/>
        <v>#REF!</v>
      </c>
      <c r="AA86" s="309">
        <f>+'Valores de referencia'!C86*'Anexo II'!I82</f>
        <v>0</v>
      </c>
      <c r="AB86" s="309" t="e">
        <f>IF(V86&lt;&gt;0,SUBTOTAL(9,'Valores de referencia'!Q86:U86),"")</f>
        <v>#REF!</v>
      </c>
      <c r="AC86" s="309" t="e">
        <f t="shared" si="21"/>
        <v>#REF!</v>
      </c>
    </row>
    <row r="87" spans="1:29" ht="15.75" hidden="1">
      <c r="A87" s="491">
        <f>+'Anexo II'!A83</f>
        <v>0</v>
      </c>
      <c r="B87" s="318"/>
      <c r="C87" s="253"/>
      <c r="D87" s="321" t="e">
        <f>+'Anexo III'!#REF!</f>
        <v>#REF!</v>
      </c>
      <c r="E87" s="321" t="e">
        <f>+'Anexo III'!#REF!</f>
        <v>#REF!</v>
      </c>
      <c r="F87" s="321" t="e">
        <f>+'Anexo III'!#REF!</f>
        <v>#REF!</v>
      </c>
      <c r="G87" s="321">
        <f>+'Anexo III'!B85</f>
        <v>0</v>
      </c>
      <c r="H87" s="321">
        <f>+'Anexo III'!C85</f>
        <v>0</v>
      </c>
      <c r="I87" s="321" t="e">
        <f>+'Anexo III'!#REF!</f>
        <v>#REF!</v>
      </c>
      <c r="J87" s="321">
        <f>+'Anexo III'!D85</f>
        <v>0</v>
      </c>
      <c r="K87" s="321">
        <f>+'Anexo III'!E85</f>
        <v>0</v>
      </c>
      <c r="L87" s="321">
        <f>+'Anexo III'!F85</f>
        <v>0</v>
      </c>
      <c r="M87" s="321">
        <f>+'Anexo III'!G85</f>
        <v>0</v>
      </c>
      <c r="N87" s="321">
        <f>+'Anexo III'!H85</f>
        <v>0</v>
      </c>
      <c r="O87" s="321">
        <f>+'Anexo III'!I85</f>
        <v>0</v>
      </c>
      <c r="P87" s="321">
        <f>+'Anexo III'!J85</f>
        <v>0</v>
      </c>
      <c r="Q87" s="321">
        <f>+'Anexo III'!K85</f>
        <v>0</v>
      </c>
      <c r="R87" s="321" t="e">
        <f>+'Anexo III'!#REF!</f>
        <v>#REF!</v>
      </c>
      <c r="S87" s="321">
        <f>+'Anexo III'!L85</f>
        <v>0</v>
      </c>
      <c r="T87" s="323" t="e">
        <f t="shared" si="14"/>
        <v>#REF!</v>
      </c>
      <c r="U87" s="332" t="e">
        <f t="shared" si="15"/>
        <v>#REF!</v>
      </c>
      <c r="V87" s="341" t="e">
        <f t="shared" si="16"/>
        <v>#REF!</v>
      </c>
      <c r="W87" s="341" t="e">
        <f t="shared" si="17"/>
        <v>#REF!</v>
      </c>
      <c r="X87" s="341" t="e">
        <f t="shared" si="18"/>
        <v>#REF!</v>
      </c>
      <c r="Y87" s="309" t="e">
        <f t="shared" si="19"/>
        <v>#REF!</v>
      </c>
      <c r="Z87" s="341" t="e">
        <f t="shared" si="20"/>
        <v>#REF!</v>
      </c>
      <c r="AA87" s="309">
        <f>+'Valores de referencia'!C87*'Anexo II'!I83</f>
        <v>0</v>
      </c>
      <c r="AB87" s="309" t="e">
        <f>IF(V87&lt;&gt;0,SUBTOTAL(9,'Valores de referencia'!Q87:U87),"")</f>
        <v>#REF!</v>
      </c>
      <c r="AC87" s="309" t="e">
        <f t="shared" si="21"/>
        <v>#REF!</v>
      </c>
    </row>
    <row r="88" spans="1:29" ht="15.75" hidden="1">
      <c r="A88" s="491">
        <f>+'Anexo II'!A84</f>
        <v>0</v>
      </c>
      <c r="B88" s="318"/>
      <c r="C88" s="253"/>
      <c r="D88" s="321" t="e">
        <f>+'Anexo III'!#REF!</f>
        <v>#REF!</v>
      </c>
      <c r="E88" s="321" t="e">
        <f>+'Anexo III'!#REF!</f>
        <v>#REF!</v>
      </c>
      <c r="F88" s="321" t="e">
        <f>+'Anexo III'!#REF!</f>
        <v>#REF!</v>
      </c>
      <c r="G88" s="321">
        <f>+'Anexo III'!B86</f>
        <v>0</v>
      </c>
      <c r="H88" s="321">
        <f>+'Anexo III'!C86</f>
        <v>0</v>
      </c>
      <c r="I88" s="321" t="e">
        <f>+'Anexo III'!#REF!</f>
        <v>#REF!</v>
      </c>
      <c r="J88" s="321">
        <f>+'Anexo III'!D86</f>
        <v>0</v>
      </c>
      <c r="K88" s="321">
        <f>+'Anexo III'!E86</f>
        <v>0</v>
      </c>
      <c r="L88" s="321">
        <f>+'Anexo III'!F86</f>
        <v>0</v>
      </c>
      <c r="M88" s="321">
        <f>+'Anexo III'!G86</f>
        <v>0</v>
      </c>
      <c r="N88" s="321">
        <f>+'Anexo III'!H86</f>
        <v>0</v>
      </c>
      <c r="O88" s="321">
        <f>+'Anexo III'!I86</f>
        <v>0</v>
      </c>
      <c r="P88" s="321">
        <f>+'Anexo III'!J86</f>
        <v>0</v>
      </c>
      <c r="Q88" s="321">
        <f>+'Anexo III'!K86</f>
        <v>0</v>
      </c>
      <c r="R88" s="321" t="e">
        <f>+'Anexo III'!#REF!</f>
        <v>#REF!</v>
      </c>
      <c r="S88" s="321">
        <f>+'Anexo III'!L86</f>
        <v>0</v>
      </c>
      <c r="T88" s="323" t="e">
        <f t="shared" si="14"/>
        <v>#REF!</v>
      </c>
      <c r="U88" s="332" t="e">
        <f t="shared" si="15"/>
        <v>#REF!</v>
      </c>
      <c r="V88" s="341" t="e">
        <f t="shared" si="16"/>
        <v>#REF!</v>
      </c>
      <c r="W88" s="341" t="e">
        <f t="shared" si="17"/>
        <v>#REF!</v>
      </c>
      <c r="X88" s="341" t="e">
        <f t="shared" si="18"/>
        <v>#REF!</v>
      </c>
      <c r="Y88" s="309" t="e">
        <f t="shared" si="19"/>
        <v>#REF!</v>
      </c>
      <c r="Z88" s="341" t="e">
        <f t="shared" si="20"/>
        <v>#REF!</v>
      </c>
      <c r="AA88" s="309">
        <f>+'Valores de referencia'!C88*'Anexo II'!I84</f>
        <v>0</v>
      </c>
      <c r="AB88" s="309" t="e">
        <f>IF(V88&lt;&gt;0,SUBTOTAL(9,'Valores de referencia'!Q88:U88),"")</f>
        <v>#REF!</v>
      </c>
      <c r="AC88" s="309" t="e">
        <f t="shared" si="21"/>
        <v>#REF!</v>
      </c>
    </row>
    <row r="89" spans="1:29" ht="15.75" hidden="1">
      <c r="A89" s="491">
        <f>+'Anexo II'!A85</f>
        <v>0</v>
      </c>
      <c r="B89" s="318"/>
      <c r="C89" s="253"/>
      <c r="D89" s="321" t="e">
        <f>+'Anexo III'!#REF!</f>
        <v>#REF!</v>
      </c>
      <c r="E89" s="321" t="e">
        <f>+'Anexo III'!#REF!</f>
        <v>#REF!</v>
      </c>
      <c r="F89" s="321" t="e">
        <f>+'Anexo III'!#REF!</f>
        <v>#REF!</v>
      </c>
      <c r="G89" s="321">
        <f>+'Anexo III'!B87</f>
        <v>0</v>
      </c>
      <c r="H89" s="321">
        <f>+'Anexo III'!C87</f>
        <v>0</v>
      </c>
      <c r="I89" s="321" t="e">
        <f>+'Anexo III'!#REF!</f>
        <v>#REF!</v>
      </c>
      <c r="J89" s="321">
        <f>+'Anexo III'!D87</f>
        <v>0</v>
      </c>
      <c r="K89" s="321">
        <f>+'Anexo III'!E87</f>
        <v>0</v>
      </c>
      <c r="L89" s="321">
        <f>+'Anexo III'!F87</f>
        <v>0</v>
      </c>
      <c r="M89" s="321">
        <f>+'Anexo III'!G87</f>
        <v>0</v>
      </c>
      <c r="N89" s="321">
        <f>+'Anexo III'!H87</f>
        <v>0</v>
      </c>
      <c r="O89" s="321">
        <f>+'Anexo III'!I87</f>
        <v>0</v>
      </c>
      <c r="P89" s="321">
        <f>+'Anexo III'!J87</f>
        <v>0</v>
      </c>
      <c r="Q89" s="321">
        <f>+'Anexo III'!K87</f>
        <v>0</v>
      </c>
      <c r="R89" s="321" t="e">
        <f>+'Anexo III'!#REF!</f>
        <v>#REF!</v>
      </c>
      <c r="S89" s="321">
        <f>+'Anexo III'!L87</f>
        <v>0</v>
      </c>
      <c r="T89" s="323" t="e">
        <f t="shared" si="14"/>
        <v>#REF!</v>
      </c>
      <c r="U89" s="332" t="e">
        <f t="shared" si="15"/>
        <v>#REF!</v>
      </c>
      <c r="V89" s="341" t="e">
        <f t="shared" si="16"/>
        <v>#REF!</v>
      </c>
      <c r="W89" s="341" t="e">
        <f t="shared" si="17"/>
        <v>#REF!</v>
      </c>
      <c r="X89" s="341" t="e">
        <f t="shared" si="18"/>
        <v>#REF!</v>
      </c>
      <c r="Y89" s="309" t="e">
        <f t="shared" si="19"/>
        <v>#REF!</v>
      </c>
      <c r="Z89" s="341" t="e">
        <f t="shared" si="20"/>
        <v>#REF!</v>
      </c>
      <c r="AA89" s="309">
        <f>+'Valores de referencia'!C89*'Anexo II'!I85</f>
        <v>0</v>
      </c>
      <c r="AB89" s="309" t="e">
        <f>IF(V89&lt;&gt;0,SUBTOTAL(9,'Valores de referencia'!Q89:U89),"")</f>
        <v>#REF!</v>
      </c>
      <c r="AC89" s="309" t="e">
        <f t="shared" si="21"/>
        <v>#REF!</v>
      </c>
    </row>
    <row r="90" spans="1:29" ht="15.75" hidden="1">
      <c r="A90" s="491">
        <f>+'Anexo II'!A86</f>
        <v>0</v>
      </c>
      <c r="B90" s="318"/>
      <c r="C90" s="253"/>
      <c r="D90" s="321" t="e">
        <f>+'Anexo III'!#REF!</f>
        <v>#REF!</v>
      </c>
      <c r="E90" s="321" t="e">
        <f>+'Anexo III'!#REF!</f>
        <v>#REF!</v>
      </c>
      <c r="F90" s="321" t="e">
        <f>+'Anexo III'!#REF!</f>
        <v>#REF!</v>
      </c>
      <c r="G90" s="321">
        <f>+'Anexo III'!B88</f>
        <v>0</v>
      </c>
      <c r="H90" s="321">
        <f>+'Anexo III'!C88</f>
        <v>0</v>
      </c>
      <c r="I90" s="321" t="e">
        <f>+'Anexo III'!#REF!</f>
        <v>#REF!</v>
      </c>
      <c r="J90" s="321">
        <f>+'Anexo III'!D88</f>
        <v>0</v>
      </c>
      <c r="K90" s="321">
        <f>+'Anexo III'!E88</f>
        <v>0</v>
      </c>
      <c r="L90" s="321">
        <f>+'Anexo III'!F88</f>
        <v>0</v>
      </c>
      <c r="M90" s="321">
        <f>+'Anexo III'!G88</f>
        <v>0</v>
      </c>
      <c r="N90" s="321">
        <f>+'Anexo III'!H88</f>
        <v>0</v>
      </c>
      <c r="O90" s="321">
        <f>+'Anexo III'!I88</f>
        <v>0</v>
      </c>
      <c r="P90" s="321">
        <f>+'Anexo III'!J88</f>
        <v>0</v>
      </c>
      <c r="Q90" s="321">
        <f>+'Anexo III'!K88</f>
        <v>0</v>
      </c>
      <c r="R90" s="321" t="e">
        <f>+'Anexo III'!#REF!</f>
        <v>#REF!</v>
      </c>
      <c r="S90" s="321">
        <f>+'Anexo III'!L88</f>
        <v>0</v>
      </c>
      <c r="T90" s="323" t="e">
        <f t="shared" si="14"/>
        <v>#REF!</v>
      </c>
      <c r="U90" s="332" t="e">
        <f t="shared" si="15"/>
        <v>#REF!</v>
      </c>
      <c r="V90" s="341" t="e">
        <f t="shared" si="16"/>
        <v>#REF!</v>
      </c>
      <c r="W90" s="341" t="e">
        <f t="shared" si="17"/>
        <v>#REF!</v>
      </c>
      <c r="X90" s="341" t="e">
        <f t="shared" si="18"/>
        <v>#REF!</v>
      </c>
      <c r="Y90" s="309" t="e">
        <f t="shared" si="19"/>
        <v>#REF!</v>
      </c>
      <c r="Z90" s="341" t="e">
        <f t="shared" si="20"/>
        <v>#REF!</v>
      </c>
      <c r="AA90" s="309">
        <f>+'Valores de referencia'!C90*'Anexo II'!I86</f>
        <v>0</v>
      </c>
      <c r="AB90" s="309" t="e">
        <f>IF(V90&lt;&gt;0,SUBTOTAL(9,'Valores de referencia'!Q90:U90),"")</f>
        <v>#REF!</v>
      </c>
      <c r="AC90" s="309" t="e">
        <f t="shared" si="21"/>
        <v>#REF!</v>
      </c>
    </row>
    <row r="91" spans="1:29" ht="15.75" hidden="1">
      <c r="A91" s="491">
        <f>+'Anexo II'!A87</f>
        <v>0</v>
      </c>
      <c r="B91" s="318"/>
      <c r="C91" s="253"/>
      <c r="D91" s="321" t="e">
        <f>+'Anexo III'!#REF!</f>
        <v>#REF!</v>
      </c>
      <c r="E91" s="321" t="e">
        <f>+'Anexo III'!#REF!</f>
        <v>#REF!</v>
      </c>
      <c r="F91" s="321" t="e">
        <f>+'Anexo III'!#REF!</f>
        <v>#REF!</v>
      </c>
      <c r="G91" s="321">
        <f>+'Anexo III'!B89</f>
        <v>0</v>
      </c>
      <c r="H91" s="321">
        <f>+'Anexo III'!C89</f>
        <v>0</v>
      </c>
      <c r="I91" s="321" t="e">
        <f>+'Anexo III'!#REF!</f>
        <v>#REF!</v>
      </c>
      <c r="J91" s="321">
        <f>+'Anexo III'!D89</f>
        <v>0</v>
      </c>
      <c r="K91" s="321">
        <f>+'Anexo III'!E89</f>
        <v>0</v>
      </c>
      <c r="L91" s="321">
        <f>+'Anexo III'!F89</f>
        <v>0</v>
      </c>
      <c r="M91" s="321">
        <f>+'Anexo III'!G89</f>
        <v>0</v>
      </c>
      <c r="N91" s="321">
        <f>+'Anexo III'!H89</f>
        <v>0</v>
      </c>
      <c r="O91" s="321">
        <f>+'Anexo III'!I89</f>
        <v>0</v>
      </c>
      <c r="P91" s="321">
        <f>+'Anexo III'!J89</f>
        <v>0</v>
      </c>
      <c r="Q91" s="321">
        <f>+'Anexo III'!K89</f>
        <v>0</v>
      </c>
      <c r="R91" s="321" t="e">
        <f>+'Anexo III'!#REF!</f>
        <v>#REF!</v>
      </c>
      <c r="S91" s="321">
        <f>+'Anexo III'!L89</f>
        <v>0</v>
      </c>
      <c r="T91" s="323" t="e">
        <f t="shared" si="14"/>
        <v>#REF!</v>
      </c>
      <c r="U91" s="332" t="e">
        <f t="shared" si="15"/>
        <v>#REF!</v>
      </c>
      <c r="V91" s="341" t="e">
        <f t="shared" si="16"/>
        <v>#REF!</v>
      </c>
      <c r="W91" s="341" t="e">
        <f t="shared" si="17"/>
        <v>#REF!</v>
      </c>
      <c r="X91" s="341" t="e">
        <f t="shared" si="18"/>
        <v>#REF!</v>
      </c>
      <c r="Y91" s="309" t="e">
        <f t="shared" si="19"/>
        <v>#REF!</v>
      </c>
      <c r="Z91" s="341" t="e">
        <f t="shared" si="20"/>
        <v>#REF!</v>
      </c>
      <c r="AA91" s="309">
        <f>+'Valores de referencia'!C91*'Anexo II'!I87</f>
        <v>0</v>
      </c>
      <c r="AB91" s="309" t="e">
        <f>IF(V91&lt;&gt;0,SUBTOTAL(9,'Valores de referencia'!Q91:U91),"")</f>
        <v>#REF!</v>
      </c>
      <c r="AC91" s="309" t="e">
        <f t="shared" si="21"/>
        <v>#REF!</v>
      </c>
    </row>
    <row r="92" spans="1:29" ht="15.75" hidden="1">
      <c r="A92" s="491">
        <f>+'Anexo II'!A88</f>
        <v>0</v>
      </c>
      <c r="B92" s="318"/>
      <c r="C92" s="253"/>
      <c r="D92" s="321" t="e">
        <f>+'Anexo III'!#REF!</f>
        <v>#REF!</v>
      </c>
      <c r="E92" s="321" t="e">
        <f>+'Anexo III'!#REF!</f>
        <v>#REF!</v>
      </c>
      <c r="F92" s="321" t="e">
        <f>+'Anexo III'!#REF!</f>
        <v>#REF!</v>
      </c>
      <c r="G92" s="321">
        <f>+'Anexo III'!B90</f>
        <v>0</v>
      </c>
      <c r="H92" s="321">
        <f>+'Anexo III'!C90</f>
        <v>0</v>
      </c>
      <c r="I92" s="321" t="e">
        <f>+'Anexo III'!#REF!</f>
        <v>#REF!</v>
      </c>
      <c r="J92" s="321">
        <f>+'Anexo III'!D90</f>
        <v>0</v>
      </c>
      <c r="K92" s="321">
        <f>+'Anexo III'!E90</f>
        <v>0</v>
      </c>
      <c r="L92" s="321">
        <f>+'Anexo III'!F90</f>
        <v>0</v>
      </c>
      <c r="M92" s="321">
        <f>+'Anexo III'!G90</f>
        <v>0</v>
      </c>
      <c r="N92" s="321">
        <f>+'Anexo III'!H90</f>
        <v>0</v>
      </c>
      <c r="O92" s="321">
        <f>+'Anexo III'!I90</f>
        <v>0</v>
      </c>
      <c r="P92" s="321">
        <f>+'Anexo III'!J90</f>
        <v>0</v>
      </c>
      <c r="Q92" s="321">
        <f>+'Anexo III'!K90</f>
        <v>0</v>
      </c>
      <c r="R92" s="321" t="e">
        <f>+'Anexo III'!#REF!</f>
        <v>#REF!</v>
      </c>
      <c r="S92" s="321">
        <f>+'Anexo III'!L90</f>
        <v>0</v>
      </c>
      <c r="T92" s="323" t="e">
        <f t="shared" si="14"/>
        <v>#REF!</v>
      </c>
      <c r="U92" s="332" t="e">
        <f t="shared" si="15"/>
        <v>#REF!</v>
      </c>
      <c r="V92" s="341" t="e">
        <f t="shared" si="16"/>
        <v>#REF!</v>
      </c>
      <c r="W92" s="341" t="e">
        <f t="shared" si="17"/>
        <v>#REF!</v>
      </c>
      <c r="X92" s="341" t="e">
        <f t="shared" si="18"/>
        <v>#REF!</v>
      </c>
      <c r="Y92" s="309" t="e">
        <f t="shared" si="19"/>
        <v>#REF!</v>
      </c>
      <c r="Z92" s="341" t="e">
        <f t="shared" si="20"/>
        <v>#REF!</v>
      </c>
      <c r="AA92" s="309">
        <f>+'Valores de referencia'!C92*'Anexo II'!I88</f>
        <v>0</v>
      </c>
      <c r="AB92" s="309" t="e">
        <f>IF(V92&lt;&gt;0,SUBTOTAL(9,'Valores de referencia'!Q92:U92),"")</f>
        <v>#REF!</v>
      </c>
      <c r="AC92" s="309" t="e">
        <f t="shared" si="21"/>
        <v>#REF!</v>
      </c>
    </row>
    <row r="93" spans="1:29" ht="15.75" hidden="1">
      <c r="A93" s="491">
        <f>+'Anexo II'!A89</f>
        <v>0</v>
      </c>
      <c r="B93" s="318"/>
      <c r="C93" s="253"/>
      <c r="D93" s="321" t="e">
        <f>+'Anexo III'!#REF!</f>
        <v>#REF!</v>
      </c>
      <c r="E93" s="321" t="e">
        <f>+'Anexo III'!#REF!</f>
        <v>#REF!</v>
      </c>
      <c r="F93" s="321" t="e">
        <f>+'Anexo III'!#REF!</f>
        <v>#REF!</v>
      </c>
      <c r="G93" s="321">
        <f>+'Anexo III'!B91</f>
        <v>0</v>
      </c>
      <c r="H93" s="321">
        <f>+'Anexo III'!C91</f>
        <v>0</v>
      </c>
      <c r="I93" s="321" t="e">
        <f>+'Anexo III'!#REF!</f>
        <v>#REF!</v>
      </c>
      <c r="J93" s="321">
        <f>+'Anexo III'!D91</f>
        <v>0</v>
      </c>
      <c r="K93" s="321">
        <f>+'Anexo III'!E91</f>
        <v>0</v>
      </c>
      <c r="L93" s="321">
        <f>+'Anexo III'!F91</f>
        <v>0</v>
      </c>
      <c r="M93" s="321">
        <f>+'Anexo III'!G91</f>
        <v>0</v>
      </c>
      <c r="N93" s="321">
        <f>+'Anexo III'!H91</f>
        <v>0</v>
      </c>
      <c r="O93" s="321">
        <f>+'Anexo III'!I91</f>
        <v>0</v>
      </c>
      <c r="P93" s="321">
        <f>+'Anexo III'!J91</f>
        <v>0</v>
      </c>
      <c r="Q93" s="321">
        <f>+'Anexo III'!K91</f>
        <v>0</v>
      </c>
      <c r="R93" s="321" t="e">
        <f>+'Anexo III'!#REF!</f>
        <v>#REF!</v>
      </c>
      <c r="S93" s="321">
        <f>+'Anexo III'!L91</f>
        <v>0</v>
      </c>
      <c r="T93" s="323" t="e">
        <f t="shared" si="14"/>
        <v>#REF!</v>
      </c>
      <c r="U93" s="332" t="e">
        <f t="shared" si="15"/>
        <v>#REF!</v>
      </c>
      <c r="V93" s="341" t="e">
        <f t="shared" si="16"/>
        <v>#REF!</v>
      </c>
      <c r="W93" s="341" t="e">
        <f t="shared" si="17"/>
        <v>#REF!</v>
      </c>
      <c r="X93" s="341" t="e">
        <f t="shared" si="18"/>
        <v>#REF!</v>
      </c>
      <c r="Y93" s="309" t="e">
        <f t="shared" si="19"/>
        <v>#REF!</v>
      </c>
      <c r="Z93" s="341" t="e">
        <f t="shared" si="20"/>
        <v>#REF!</v>
      </c>
      <c r="AA93" s="309">
        <f>+'Valores de referencia'!C93*'Anexo II'!I89</f>
        <v>0</v>
      </c>
      <c r="AB93" s="309" t="e">
        <f>IF(V93&lt;&gt;0,SUBTOTAL(9,'Valores de referencia'!Q93:U93),"")</f>
        <v>#REF!</v>
      </c>
      <c r="AC93" s="309" t="e">
        <f t="shared" si="21"/>
        <v>#REF!</v>
      </c>
    </row>
    <row r="94" spans="1:29" ht="15.75" hidden="1">
      <c r="A94" s="491">
        <f>+'Anexo II'!A90</f>
        <v>0</v>
      </c>
      <c r="B94" s="318"/>
      <c r="C94" s="253"/>
      <c r="D94" s="321" t="e">
        <f>+'Anexo III'!#REF!</f>
        <v>#REF!</v>
      </c>
      <c r="E94" s="321" t="e">
        <f>+'Anexo III'!#REF!</f>
        <v>#REF!</v>
      </c>
      <c r="F94" s="321" t="e">
        <f>+'Anexo III'!#REF!</f>
        <v>#REF!</v>
      </c>
      <c r="G94" s="321">
        <f>+'Anexo III'!B92</f>
        <v>0</v>
      </c>
      <c r="H94" s="321">
        <f>+'Anexo III'!C92</f>
        <v>0</v>
      </c>
      <c r="I94" s="321" t="e">
        <f>+'Anexo III'!#REF!</f>
        <v>#REF!</v>
      </c>
      <c r="J94" s="321">
        <f>+'Anexo III'!D92</f>
        <v>0</v>
      </c>
      <c r="K94" s="321">
        <f>+'Anexo III'!E92</f>
        <v>0</v>
      </c>
      <c r="L94" s="321">
        <f>+'Anexo III'!F92</f>
        <v>0</v>
      </c>
      <c r="M94" s="321">
        <f>+'Anexo III'!G92</f>
        <v>0</v>
      </c>
      <c r="N94" s="321">
        <f>+'Anexo III'!H92</f>
        <v>0</v>
      </c>
      <c r="O94" s="321">
        <f>+'Anexo III'!I92</f>
        <v>0</v>
      </c>
      <c r="P94" s="321">
        <f>+'Anexo III'!J92</f>
        <v>0</v>
      </c>
      <c r="Q94" s="321">
        <f>+'Anexo III'!K92</f>
        <v>0</v>
      </c>
      <c r="R94" s="321" t="e">
        <f>+'Anexo III'!#REF!</f>
        <v>#REF!</v>
      </c>
      <c r="S94" s="321">
        <f>+'Anexo III'!L92</f>
        <v>0</v>
      </c>
      <c r="T94" s="323" t="e">
        <f t="shared" si="14"/>
        <v>#REF!</v>
      </c>
      <c r="U94" s="332" t="e">
        <f t="shared" si="15"/>
        <v>#REF!</v>
      </c>
      <c r="V94" s="341" t="e">
        <f t="shared" si="16"/>
        <v>#REF!</v>
      </c>
      <c r="W94" s="341" t="e">
        <f t="shared" si="17"/>
        <v>#REF!</v>
      </c>
      <c r="X94" s="341" t="e">
        <f t="shared" si="18"/>
        <v>#REF!</v>
      </c>
      <c r="Y94" s="309" t="e">
        <f t="shared" si="19"/>
        <v>#REF!</v>
      </c>
      <c r="Z94" s="341" t="e">
        <f t="shared" si="20"/>
        <v>#REF!</v>
      </c>
      <c r="AA94" s="309">
        <f>+'Valores de referencia'!C94*'Anexo II'!I90</f>
        <v>0</v>
      </c>
      <c r="AB94" s="309" t="e">
        <f>IF(V94&lt;&gt;0,SUBTOTAL(9,'Valores de referencia'!Q94:U94),"")</f>
        <v>#REF!</v>
      </c>
      <c r="AC94" s="309" t="e">
        <f t="shared" si="21"/>
        <v>#REF!</v>
      </c>
    </row>
    <row r="95" spans="1:29" ht="15.75" hidden="1">
      <c r="A95" s="491">
        <f>+'Anexo II'!A91</f>
        <v>0</v>
      </c>
      <c r="B95" s="318"/>
      <c r="C95" s="253"/>
      <c r="D95" s="321" t="e">
        <f>+'Anexo III'!#REF!</f>
        <v>#REF!</v>
      </c>
      <c r="E95" s="321" t="e">
        <f>+'Anexo III'!#REF!</f>
        <v>#REF!</v>
      </c>
      <c r="F95" s="321" t="e">
        <f>+'Anexo III'!#REF!</f>
        <v>#REF!</v>
      </c>
      <c r="G95" s="321">
        <f>+'Anexo III'!B93</f>
        <v>0</v>
      </c>
      <c r="H95" s="321">
        <f>+'Anexo III'!C93</f>
        <v>0</v>
      </c>
      <c r="I95" s="321" t="e">
        <f>+'Anexo III'!#REF!</f>
        <v>#REF!</v>
      </c>
      <c r="J95" s="321">
        <f>+'Anexo III'!D93</f>
        <v>0</v>
      </c>
      <c r="K95" s="321">
        <f>+'Anexo III'!E93</f>
        <v>0</v>
      </c>
      <c r="L95" s="321">
        <f>+'Anexo III'!F93</f>
        <v>0</v>
      </c>
      <c r="M95" s="321">
        <f>+'Anexo III'!G93</f>
        <v>0</v>
      </c>
      <c r="N95" s="321">
        <f>+'Anexo III'!H93</f>
        <v>0</v>
      </c>
      <c r="O95" s="321">
        <f>+'Anexo III'!I93</f>
        <v>0</v>
      </c>
      <c r="P95" s="321">
        <f>+'Anexo III'!J93</f>
        <v>0</v>
      </c>
      <c r="Q95" s="321">
        <f>+'Anexo III'!K93</f>
        <v>0</v>
      </c>
      <c r="R95" s="321" t="e">
        <f>+'Anexo III'!#REF!</f>
        <v>#REF!</v>
      </c>
      <c r="S95" s="321">
        <f>+'Anexo III'!L93</f>
        <v>0</v>
      </c>
      <c r="T95" s="323" t="e">
        <f t="shared" si="14"/>
        <v>#REF!</v>
      </c>
      <c r="U95" s="332" t="e">
        <f t="shared" si="15"/>
        <v>#REF!</v>
      </c>
      <c r="V95" s="341" t="e">
        <f t="shared" si="16"/>
        <v>#REF!</v>
      </c>
      <c r="W95" s="341" t="e">
        <f t="shared" si="17"/>
        <v>#REF!</v>
      </c>
      <c r="X95" s="341" t="e">
        <f t="shared" si="18"/>
        <v>#REF!</v>
      </c>
      <c r="Y95" s="309" t="e">
        <f t="shared" si="19"/>
        <v>#REF!</v>
      </c>
      <c r="Z95" s="341" t="e">
        <f t="shared" si="20"/>
        <v>#REF!</v>
      </c>
      <c r="AA95" s="309">
        <f>+'Valores de referencia'!C95*'Anexo II'!I91</f>
        <v>0</v>
      </c>
      <c r="AB95" s="309" t="e">
        <f>IF(V95&lt;&gt;0,SUBTOTAL(9,'Valores de referencia'!Q95:U95),"")</f>
        <v>#REF!</v>
      </c>
      <c r="AC95" s="309" t="e">
        <f t="shared" si="21"/>
        <v>#REF!</v>
      </c>
    </row>
    <row r="96" spans="1:29" ht="15.75" hidden="1">
      <c r="A96" s="491">
        <f>+'Anexo II'!A92</f>
        <v>0</v>
      </c>
      <c r="B96" s="318"/>
      <c r="C96" s="253"/>
      <c r="D96" s="321" t="e">
        <f>+'Anexo III'!#REF!</f>
        <v>#REF!</v>
      </c>
      <c r="E96" s="321" t="e">
        <f>+'Anexo III'!#REF!</f>
        <v>#REF!</v>
      </c>
      <c r="F96" s="321" t="e">
        <f>+'Anexo III'!#REF!</f>
        <v>#REF!</v>
      </c>
      <c r="G96" s="321">
        <f>+'Anexo III'!B94</f>
        <v>0</v>
      </c>
      <c r="H96" s="321">
        <f>+'Anexo III'!C94</f>
        <v>0</v>
      </c>
      <c r="I96" s="321" t="e">
        <f>+'Anexo III'!#REF!</f>
        <v>#REF!</v>
      </c>
      <c r="J96" s="321">
        <f>+'Anexo III'!D94</f>
        <v>0</v>
      </c>
      <c r="K96" s="321">
        <f>+'Anexo III'!E94</f>
        <v>0</v>
      </c>
      <c r="L96" s="321">
        <f>+'Anexo III'!F94</f>
        <v>0</v>
      </c>
      <c r="M96" s="321">
        <f>+'Anexo III'!G94</f>
        <v>0</v>
      </c>
      <c r="N96" s="321">
        <f>+'Anexo III'!H94</f>
        <v>0</v>
      </c>
      <c r="O96" s="321">
        <f>+'Anexo III'!I94</f>
        <v>0</v>
      </c>
      <c r="P96" s="321">
        <f>+'Anexo III'!J94</f>
        <v>0</v>
      </c>
      <c r="Q96" s="321">
        <f>+'Anexo III'!K94</f>
        <v>0</v>
      </c>
      <c r="R96" s="321" t="e">
        <f>+'Anexo III'!#REF!</f>
        <v>#REF!</v>
      </c>
      <c r="S96" s="321">
        <f>+'Anexo III'!L94</f>
        <v>0</v>
      </c>
      <c r="T96" s="323" t="e">
        <f t="shared" si="14"/>
        <v>#REF!</v>
      </c>
      <c r="U96" s="332" t="e">
        <f t="shared" si="15"/>
        <v>#REF!</v>
      </c>
      <c r="V96" s="341" t="e">
        <f t="shared" si="16"/>
        <v>#REF!</v>
      </c>
      <c r="W96" s="341" t="e">
        <f t="shared" si="17"/>
        <v>#REF!</v>
      </c>
      <c r="X96" s="341" t="e">
        <f t="shared" si="18"/>
        <v>#REF!</v>
      </c>
      <c r="Y96" s="309" t="e">
        <f t="shared" si="19"/>
        <v>#REF!</v>
      </c>
      <c r="Z96" s="341" t="e">
        <f t="shared" si="20"/>
        <v>#REF!</v>
      </c>
      <c r="AA96" s="309">
        <f>+'Valores de referencia'!C96*'Anexo II'!I92</f>
        <v>0</v>
      </c>
      <c r="AB96" s="309" t="e">
        <f>IF(V96&lt;&gt;0,SUBTOTAL(9,'Valores de referencia'!Q96:U96),"")</f>
        <v>#REF!</v>
      </c>
      <c r="AC96" s="309" t="e">
        <f t="shared" si="21"/>
        <v>#REF!</v>
      </c>
    </row>
    <row r="97" spans="1:29" ht="15.75" hidden="1">
      <c r="A97" s="491">
        <f>+'Anexo II'!A93</f>
        <v>0</v>
      </c>
      <c r="B97" s="318"/>
      <c r="C97" s="253"/>
      <c r="D97" s="321" t="e">
        <f>+'Anexo III'!#REF!</f>
        <v>#REF!</v>
      </c>
      <c r="E97" s="321" t="e">
        <f>+'Anexo III'!#REF!</f>
        <v>#REF!</v>
      </c>
      <c r="F97" s="321" t="e">
        <f>+'Anexo III'!#REF!</f>
        <v>#REF!</v>
      </c>
      <c r="G97" s="321">
        <f>+'Anexo III'!B95</f>
        <v>0</v>
      </c>
      <c r="H97" s="321">
        <f>+'Anexo III'!C95</f>
        <v>0</v>
      </c>
      <c r="I97" s="321" t="e">
        <f>+'Anexo III'!#REF!</f>
        <v>#REF!</v>
      </c>
      <c r="J97" s="321">
        <f>+'Anexo III'!D95</f>
        <v>0</v>
      </c>
      <c r="K97" s="321">
        <f>+'Anexo III'!E95</f>
        <v>0</v>
      </c>
      <c r="L97" s="321">
        <f>+'Anexo III'!F95</f>
        <v>0</v>
      </c>
      <c r="M97" s="321">
        <f>+'Anexo III'!G95</f>
        <v>0</v>
      </c>
      <c r="N97" s="321">
        <f>+'Anexo III'!H95</f>
        <v>0</v>
      </c>
      <c r="O97" s="321">
        <f>+'Anexo III'!I95</f>
        <v>0</v>
      </c>
      <c r="P97" s="321">
        <f>+'Anexo III'!J95</f>
        <v>0</v>
      </c>
      <c r="Q97" s="321">
        <f>+'Anexo III'!K95</f>
        <v>0</v>
      </c>
      <c r="R97" s="321" t="e">
        <f>+'Anexo III'!#REF!</f>
        <v>#REF!</v>
      </c>
      <c r="S97" s="321">
        <f>+'Anexo III'!L95</f>
        <v>0</v>
      </c>
      <c r="T97" s="323" t="e">
        <f t="shared" si="14"/>
        <v>#REF!</v>
      </c>
      <c r="U97" s="332" t="e">
        <f t="shared" si="15"/>
        <v>#REF!</v>
      </c>
      <c r="V97" s="341" t="e">
        <f t="shared" si="16"/>
        <v>#REF!</v>
      </c>
      <c r="W97" s="341" t="e">
        <f t="shared" si="17"/>
        <v>#REF!</v>
      </c>
      <c r="X97" s="341" t="e">
        <f t="shared" si="18"/>
        <v>#REF!</v>
      </c>
      <c r="Y97" s="309" t="e">
        <f t="shared" si="19"/>
        <v>#REF!</v>
      </c>
      <c r="Z97" s="341" t="e">
        <f t="shared" si="20"/>
        <v>#REF!</v>
      </c>
      <c r="AA97" s="309">
        <f>+'Valores de referencia'!C97*'Anexo II'!I93</f>
        <v>0</v>
      </c>
      <c r="AB97" s="309" t="e">
        <f>IF(V97&lt;&gt;0,SUBTOTAL(9,'Valores de referencia'!Q97:U97),"")</f>
        <v>#REF!</v>
      </c>
      <c r="AC97" s="309" t="e">
        <f t="shared" si="21"/>
        <v>#REF!</v>
      </c>
    </row>
    <row r="98" spans="1:29" ht="15.75" hidden="1">
      <c r="A98" s="491">
        <f>+'Anexo II'!A94</f>
        <v>0</v>
      </c>
      <c r="B98" s="318"/>
      <c r="C98" s="253"/>
      <c r="D98" s="321" t="e">
        <f>+'Anexo III'!#REF!</f>
        <v>#REF!</v>
      </c>
      <c r="E98" s="321" t="e">
        <f>+'Anexo III'!#REF!</f>
        <v>#REF!</v>
      </c>
      <c r="F98" s="321" t="e">
        <f>+'Anexo III'!#REF!</f>
        <v>#REF!</v>
      </c>
      <c r="G98" s="321">
        <f>+'Anexo III'!B96</f>
        <v>0</v>
      </c>
      <c r="H98" s="321">
        <f>+'Anexo III'!C96</f>
        <v>0</v>
      </c>
      <c r="I98" s="321" t="e">
        <f>+'Anexo III'!#REF!</f>
        <v>#REF!</v>
      </c>
      <c r="J98" s="321">
        <f>+'Anexo III'!D96</f>
        <v>0</v>
      </c>
      <c r="K98" s="321">
        <f>+'Anexo III'!E96</f>
        <v>0</v>
      </c>
      <c r="L98" s="321">
        <f>+'Anexo III'!F96</f>
        <v>0</v>
      </c>
      <c r="M98" s="321">
        <f>+'Anexo III'!G96</f>
        <v>0</v>
      </c>
      <c r="N98" s="321">
        <f>+'Anexo III'!H96</f>
        <v>0</v>
      </c>
      <c r="O98" s="321">
        <f>+'Anexo III'!I96</f>
        <v>0</v>
      </c>
      <c r="P98" s="321">
        <f>+'Anexo III'!J96</f>
        <v>0</v>
      </c>
      <c r="Q98" s="321">
        <f>+'Anexo III'!K96</f>
        <v>0</v>
      </c>
      <c r="R98" s="321" t="e">
        <f>+'Anexo III'!#REF!</f>
        <v>#REF!</v>
      </c>
      <c r="S98" s="321">
        <f>+'Anexo III'!L96</f>
        <v>0</v>
      </c>
      <c r="T98" s="323" t="e">
        <f t="shared" si="14"/>
        <v>#REF!</v>
      </c>
      <c r="U98" s="332" t="e">
        <f t="shared" si="15"/>
        <v>#REF!</v>
      </c>
      <c r="V98" s="341" t="e">
        <f t="shared" si="16"/>
        <v>#REF!</v>
      </c>
      <c r="W98" s="341" t="e">
        <f t="shared" si="17"/>
        <v>#REF!</v>
      </c>
      <c r="X98" s="341" t="e">
        <f t="shared" si="18"/>
        <v>#REF!</v>
      </c>
      <c r="Y98" s="309" t="e">
        <f t="shared" si="19"/>
        <v>#REF!</v>
      </c>
      <c r="Z98" s="341" t="e">
        <f t="shared" si="20"/>
        <v>#REF!</v>
      </c>
      <c r="AA98" s="309">
        <f>+'Valores de referencia'!C98*'Anexo II'!I94</f>
        <v>0</v>
      </c>
      <c r="AB98" s="309" t="e">
        <f>IF(V98&lt;&gt;0,SUBTOTAL(9,'Valores de referencia'!Q98:U98),"")</f>
        <v>#REF!</v>
      </c>
      <c r="AC98" s="309" t="e">
        <f t="shared" si="21"/>
        <v>#REF!</v>
      </c>
    </row>
    <row r="99" spans="1:29" ht="15.75" hidden="1">
      <c r="A99" s="491">
        <f>+'Anexo II'!A95</f>
        <v>0</v>
      </c>
      <c r="B99" s="318"/>
      <c r="C99" s="253"/>
      <c r="D99" s="321" t="e">
        <f>+'Anexo III'!#REF!</f>
        <v>#REF!</v>
      </c>
      <c r="E99" s="321" t="e">
        <f>+'Anexo III'!#REF!</f>
        <v>#REF!</v>
      </c>
      <c r="F99" s="321" t="e">
        <f>+'Anexo III'!#REF!</f>
        <v>#REF!</v>
      </c>
      <c r="G99" s="321">
        <f>+'Anexo III'!B97</f>
        <v>0</v>
      </c>
      <c r="H99" s="321">
        <f>+'Anexo III'!C97</f>
        <v>0</v>
      </c>
      <c r="I99" s="321" t="e">
        <f>+'Anexo III'!#REF!</f>
        <v>#REF!</v>
      </c>
      <c r="J99" s="321">
        <f>+'Anexo III'!D97</f>
        <v>0</v>
      </c>
      <c r="K99" s="321">
        <f>+'Anexo III'!E97</f>
        <v>0</v>
      </c>
      <c r="L99" s="321">
        <f>+'Anexo III'!F97</f>
        <v>0</v>
      </c>
      <c r="M99" s="321">
        <f>+'Anexo III'!G97</f>
        <v>0</v>
      </c>
      <c r="N99" s="321">
        <f>+'Anexo III'!H97</f>
        <v>0</v>
      </c>
      <c r="O99" s="321">
        <f>+'Anexo III'!I97</f>
        <v>0</v>
      </c>
      <c r="P99" s="321">
        <f>+'Anexo III'!J97</f>
        <v>0</v>
      </c>
      <c r="Q99" s="321">
        <f>+'Anexo III'!K97</f>
        <v>0</v>
      </c>
      <c r="R99" s="321" t="e">
        <f>+'Anexo III'!#REF!</f>
        <v>#REF!</v>
      </c>
      <c r="S99" s="321">
        <f>+'Anexo III'!L97</f>
        <v>0</v>
      </c>
      <c r="T99" s="323" t="e">
        <f t="shared" si="14"/>
        <v>#REF!</v>
      </c>
      <c r="U99" s="332" t="e">
        <f t="shared" si="15"/>
        <v>#REF!</v>
      </c>
      <c r="V99" s="341" t="e">
        <f t="shared" si="16"/>
        <v>#REF!</v>
      </c>
      <c r="W99" s="341" t="e">
        <f t="shared" si="17"/>
        <v>#REF!</v>
      </c>
      <c r="X99" s="341" t="e">
        <f t="shared" si="18"/>
        <v>#REF!</v>
      </c>
      <c r="Y99" s="309" t="e">
        <f t="shared" si="19"/>
        <v>#REF!</v>
      </c>
      <c r="Z99" s="341" t="e">
        <f t="shared" si="20"/>
        <v>#REF!</v>
      </c>
      <c r="AA99" s="309">
        <f>+'Valores de referencia'!C99*'Anexo II'!I95</f>
        <v>0</v>
      </c>
      <c r="AB99" s="309" t="e">
        <f>IF(V99&lt;&gt;0,SUBTOTAL(9,'Valores de referencia'!Q99:U99),"")</f>
        <v>#REF!</v>
      </c>
      <c r="AC99" s="309" t="e">
        <f t="shared" si="21"/>
        <v>#REF!</v>
      </c>
    </row>
    <row r="100" spans="1:29" ht="15.75" hidden="1">
      <c r="A100" s="491">
        <f>+'Anexo II'!A96</f>
        <v>0</v>
      </c>
      <c r="B100" s="318"/>
      <c r="C100" s="253"/>
      <c r="D100" s="321" t="e">
        <f>+'Anexo III'!#REF!</f>
        <v>#REF!</v>
      </c>
      <c r="E100" s="321" t="e">
        <f>+'Anexo III'!#REF!</f>
        <v>#REF!</v>
      </c>
      <c r="F100" s="321" t="e">
        <f>+'Anexo III'!#REF!</f>
        <v>#REF!</v>
      </c>
      <c r="G100" s="321">
        <f>+'Anexo III'!B98</f>
        <v>0</v>
      </c>
      <c r="H100" s="321">
        <f>+'Anexo III'!C98</f>
        <v>0</v>
      </c>
      <c r="I100" s="321" t="e">
        <f>+'Anexo III'!#REF!</f>
        <v>#REF!</v>
      </c>
      <c r="J100" s="321">
        <f>+'Anexo III'!D98</f>
        <v>0</v>
      </c>
      <c r="K100" s="321">
        <f>+'Anexo III'!E98</f>
        <v>0</v>
      </c>
      <c r="L100" s="321">
        <f>+'Anexo III'!F98</f>
        <v>0</v>
      </c>
      <c r="M100" s="321">
        <f>+'Anexo III'!G98</f>
        <v>0</v>
      </c>
      <c r="N100" s="321">
        <f>+'Anexo III'!H98</f>
        <v>0</v>
      </c>
      <c r="O100" s="321">
        <f>+'Anexo III'!I98</f>
        <v>0</v>
      </c>
      <c r="P100" s="321">
        <f>+'Anexo III'!J98</f>
        <v>0</v>
      </c>
      <c r="Q100" s="321">
        <f>+'Anexo III'!K98</f>
        <v>0</v>
      </c>
      <c r="R100" s="321" t="e">
        <f>+'Anexo III'!#REF!</f>
        <v>#REF!</v>
      </c>
      <c r="S100" s="321">
        <f>+'Anexo III'!L98</f>
        <v>0</v>
      </c>
      <c r="T100" s="323" t="e">
        <f t="shared" si="14"/>
        <v>#REF!</v>
      </c>
      <c r="U100" s="332" t="e">
        <f t="shared" si="15"/>
        <v>#REF!</v>
      </c>
      <c r="V100" s="341" t="e">
        <f t="shared" si="16"/>
        <v>#REF!</v>
      </c>
      <c r="W100" s="341" t="e">
        <f t="shared" si="17"/>
        <v>#REF!</v>
      </c>
      <c r="X100" s="341" t="e">
        <f t="shared" si="18"/>
        <v>#REF!</v>
      </c>
      <c r="Y100" s="309" t="e">
        <f t="shared" si="19"/>
        <v>#REF!</v>
      </c>
      <c r="Z100" s="341" t="e">
        <f t="shared" si="20"/>
        <v>#REF!</v>
      </c>
      <c r="AA100" s="309">
        <f>+'Valores de referencia'!C100*'Anexo II'!I96</f>
        <v>0</v>
      </c>
      <c r="AB100" s="309" t="e">
        <f>IF(V100&lt;&gt;0,SUBTOTAL(9,'Valores de referencia'!Q100:U100),"")</f>
        <v>#REF!</v>
      </c>
      <c r="AC100" s="309" t="e">
        <f t="shared" si="21"/>
        <v>#REF!</v>
      </c>
    </row>
    <row r="101" spans="1:29" ht="15.75" hidden="1">
      <c r="A101" s="491">
        <f>+'Anexo II'!A97</f>
        <v>0</v>
      </c>
      <c r="B101" s="318"/>
      <c r="C101" s="253"/>
      <c r="D101" s="321" t="e">
        <f>+'Anexo III'!#REF!</f>
        <v>#REF!</v>
      </c>
      <c r="E101" s="321" t="e">
        <f>+'Anexo III'!#REF!</f>
        <v>#REF!</v>
      </c>
      <c r="F101" s="321" t="e">
        <f>+'Anexo III'!#REF!</f>
        <v>#REF!</v>
      </c>
      <c r="G101" s="321">
        <f>+'Anexo III'!B99</f>
        <v>0</v>
      </c>
      <c r="H101" s="321">
        <f>+'Anexo III'!C99</f>
        <v>0</v>
      </c>
      <c r="I101" s="321" t="e">
        <f>+'Anexo III'!#REF!</f>
        <v>#REF!</v>
      </c>
      <c r="J101" s="321">
        <f>+'Anexo III'!D99</f>
        <v>0</v>
      </c>
      <c r="K101" s="321">
        <f>+'Anexo III'!E99</f>
        <v>0</v>
      </c>
      <c r="L101" s="321">
        <f>+'Anexo III'!F99</f>
        <v>0</v>
      </c>
      <c r="M101" s="321">
        <f>+'Anexo III'!G99</f>
        <v>0</v>
      </c>
      <c r="N101" s="321">
        <f>+'Anexo III'!H99</f>
        <v>0</v>
      </c>
      <c r="O101" s="321">
        <f>+'Anexo III'!I99</f>
        <v>0</v>
      </c>
      <c r="P101" s="321">
        <f>+'Anexo III'!J99</f>
        <v>0</v>
      </c>
      <c r="Q101" s="321">
        <f>+'Anexo III'!K99</f>
        <v>0</v>
      </c>
      <c r="R101" s="321" t="e">
        <f>+'Anexo III'!#REF!</f>
        <v>#REF!</v>
      </c>
      <c r="S101" s="321">
        <f>+'Anexo III'!L99</f>
        <v>0</v>
      </c>
      <c r="T101" s="323" t="e">
        <f t="shared" si="14"/>
        <v>#REF!</v>
      </c>
      <c r="U101" s="332" t="e">
        <f t="shared" si="15"/>
        <v>#REF!</v>
      </c>
      <c r="V101" s="341" t="e">
        <f t="shared" si="16"/>
        <v>#REF!</v>
      </c>
      <c r="W101" s="341" t="e">
        <f t="shared" si="17"/>
        <v>#REF!</v>
      </c>
      <c r="X101" s="341" t="e">
        <f t="shared" si="18"/>
        <v>#REF!</v>
      </c>
      <c r="Y101" s="309" t="e">
        <f t="shared" si="19"/>
        <v>#REF!</v>
      </c>
      <c r="Z101" s="341" t="e">
        <f t="shared" si="20"/>
        <v>#REF!</v>
      </c>
      <c r="AA101" s="309">
        <f>+'Valores de referencia'!C101*'Anexo II'!I97</f>
        <v>0</v>
      </c>
      <c r="AB101" s="309" t="e">
        <f>IF(V101&lt;&gt;0,SUBTOTAL(9,'Valores de referencia'!Q101:U101),"")</f>
        <v>#REF!</v>
      </c>
      <c r="AC101" s="309" t="e">
        <f t="shared" si="21"/>
        <v>#REF!</v>
      </c>
    </row>
    <row r="102" spans="1:29" ht="15.75" hidden="1">
      <c r="A102" s="491">
        <f>+'Anexo II'!A98</f>
        <v>0</v>
      </c>
      <c r="B102" s="318"/>
      <c r="C102" s="253"/>
      <c r="D102" s="321" t="e">
        <f>+'Anexo III'!#REF!</f>
        <v>#REF!</v>
      </c>
      <c r="E102" s="321" t="e">
        <f>+'Anexo III'!#REF!</f>
        <v>#REF!</v>
      </c>
      <c r="F102" s="321" t="e">
        <f>+'Anexo III'!#REF!</f>
        <v>#REF!</v>
      </c>
      <c r="G102" s="321">
        <f>+'Anexo III'!B100</f>
        <v>0</v>
      </c>
      <c r="H102" s="321">
        <f>+'Anexo III'!C100</f>
        <v>0</v>
      </c>
      <c r="I102" s="321" t="e">
        <f>+'Anexo III'!#REF!</f>
        <v>#REF!</v>
      </c>
      <c r="J102" s="321">
        <f>+'Anexo III'!D100</f>
        <v>0</v>
      </c>
      <c r="K102" s="321">
        <f>+'Anexo III'!E100</f>
        <v>0</v>
      </c>
      <c r="L102" s="321">
        <f>+'Anexo III'!F100</f>
        <v>0</v>
      </c>
      <c r="M102" s="321">
        <f>+'Anexo III'!G100</f>
        <v>0</v>
      </c>
      <c r="N102" s="321">
        <f>+'Anexo III'!H100</f>
        <v>0</v>
      </c>
      <c r="O102" s="321">
        <f>+'Anexo III'!I100</f>
        <v>0</v>
      </c>
      <c r="P102" s="321">
        <f>+'Anexo III'!J100</f>
        <v>0</v>
      </c>
      <c r="Q102" s="321">
        <f>+'Anexo III'!K100</f>
        <v>0</v>
      </c>
      <c r="R102" s="321" t="e">
        <f>+'Anexo III'!#REF!</f>
        <v>#REF!</v>
      </c>
      <c r="S102" s="321">
        <f>+'Anexo III'!L100</f>
        <v>0</v>
      </c>
      <c r="T102" s="323" t="e">
        <f t="shared" si="14"/>
        <v>#REF!</v>
      </c>
      <c r="U102" s="332" t="e">
        <f t="shared" si="15"/>
        <v>#REF!</v>
      </c>
      <c r="V102" s="341" t="e">
        <f t="shared" si="16"/>
        <v>#REF!</v>
      </c>
      <c r="W102" s="341" t="e">
        <f t="shared" si="17"/>
        <v>#REF!</v>
      </c>
      <c r="X102" s="341" t="e">
        <f t="shared" si="18"/>
        <v>#REF!</v>
      </c>
      <c r="Y102" s="309" t="e">
        <f t="shared" si="19"/>
        <v>#REF!</v>
      </c>
      <c r="Z102" s="341" t="e">
        <f t="shared" si="20"/>
        <v>#REF!</v>
      </c>
      <c r="AA102" s="309">
        <f>+'Valores de referencia'!C102*'Anexo II'!I98</f>
        <v>0</v>
      </c>
      <c r="AB102" s="309" t="e">
        <f>IF(V102&lt;&gt;0,SUBTOTAL(9,'Valores de referencia'!Q102:U102),"")</f>
        <v>#REF!</v>
      </c>
      <c r="AC102" s="309" t="e">
        <f t="shared" si="21"/>
        <v>#REF!</v>
      </c>
    </row>
    <row r="103" spans="1:29" ht="15.75" hidden="1">
      <c r="A103" s="491">
        <f>+'Anexo II'!A99</f>
        <v>0</v>
      </c>
      <c r="B103" s="318"/>
      <c r="C103" s="253"/>
      <c r="D103" s="321" t="e">
        <f>+'Anexo III'!#REF!</f>
        <v>#REF!</v>
      </c>
      <c r="E103" s="321" t="e">
        <f>+'Anexo III'!#REF!</f>
        <v>#REF!</v>
      </c>
      <c r="F103" s="321" t="e">
        <f>+'Anexo III'!#REF!</f>
        <v>#REF!</v>
      </c>
      <c r="G103" s="321">
        <f>+'Anexo III'!B101</f>
        <v>0</v>
      </c>
      <c r="H103" s="321">
        <f>+'Anexo III'!C101</f>
        <v>0</v>
      </c>
      <c r="I103" s="321" t="e">
        <f>+'Anexo III'!#REF!</f>
        <v>#REF!</v>
      </c>
      <c r="J103" s="321">
        <f>+'Anexo III'!D101</f>
        <v>0</v>
      </c>
      <c r="K103" s="321">
        <f>+'Anexo III'!E101</f>
        <v>0</v>
      </c>
      <c r="L103" s="321">
        <f>+'Anexo III'!F101</f>
        <v>0</v>
      </c>
      <c r="M103" s="321">
        <f>+'Anexo III'!G101</f>
        <v>0</v>
      </c>
      <c r="N103" s="321">
        <f>+'Anexo III'!H101</f>
        <v>0</v>
      </c>
      <c r="O103" s="321">
        <f>+'Anexo III'!I101</f>
        <v>0</v>
      </c>
      <c r="P103" s="321">
        <f>+'Anexo III'!J101</f>
        <v>0</v>
      </c>
      <c r="Q103" s="321">
        <f>+'Anexo III'!K101</f>
        <v>0</v>
      </c>
      <c r="R103" s="321" t="e">
        <f>+'Anexo III'!#REF!</f>
        <v>#REF!</v>
      </c>
      <c r="S103" s="321">
        <f>+'Anexo III'!L101</f>
        <v>0</v>
      </c>
      <c r="T103" s="323" t="e">
        <f t="shared" si="14"/>
        <v>#REF!</v>
      </c>
      <c r="U103" s="332" t="e">
        <f t="shared" si="15"/>
        <v>#REF!</v>
      </c>
      <c r="V103" s="341" t="e">
        <f t="shared" si="16"/>
        <v>#REF!</v>
      </c>
      <c r="W103" s="341" t="e">
        <f t="shared" si="17"/>
        <v>#REF!</v>
      </c>
      <c r="X103" s="341" t="e">
        <f t="shared" si="18"/>
        <v>#REF!</v>
      </c>
      <c r="Y103" s="309" t="e">
        <f t="shared" si="19"/>
        <v>#REF!</v>
      </c>
      <c r="Z103" s="341" t="e">
        <f t="shared" si="20"/>
        <v>#REF!</v>
      </c>
      <c r="AA103" s="309">
        <f>+'Valores de referencia'!C103*'Anexo II'!I99</f>
        <v>0</v>
      </c>
      <c r="AB103" s="309" t="e">
        <f>IF(V103&lt;&gt;0,SUBTOTAL(9,'Valores de referencia'!Q103:U103),"")</f>
        <v>#REF!</v>
      </c>
      <c r="AC103" s="309" t="e">
        <f t="shared" si="21"/>
        <v>#REF!</v>
      </c>
    </row>
    <row r="104" spans="1:29" ht="15.75" hidden="1">
      <c r="A104" s="491">
        <f>+'Anexo II'!A100</f>
        <v>0</v>
      </c>
      <c r="B104" s="318"/>
      <c r="C104" s="253"/>
      <c r="D104" s="321" t="e">
        <f>+'Anexo III'!#REF!</f>
        <v>#REF!</v>
      </c>
      <c r="E104" s="321" t="e">
        <f>+'Anexo III'!#REF!</f>
        <v>#REF!</v>
      </c>
      <c r="F104" s="321" t="e">
        <f>+'Anexo III'!#REF!</f>
        <v>#REF!</v>
      </c>
      <c r="G104" s="321">
        <f>+'Anexo III'!B102</f>
        <v>0</v>
      </c>
      <c r="H104" s="321">
        <f>+'Anexo III'!C102</f>
        <v>0</v>
      </c>
      <c r="I104" s="321" t="e">
        <f>+'Anexo III'!#REF!</f>
        <v>#REF!</v>
      </c>
      <c r="J104" s="321">
        <f>+'Anexo III'!D102</f>
        <v>0</v>
      </c>
      <c r="K104" s="321">
        <f>+'Anexo III'!E102</f>
        <v>0</v>
      </c>
      <c r="L104" s="321">
        <f>+'Anexo III'!F102</f>
        <v>0</v>
      </c>
      <c r="M104" s="321">
        <f>+'Anexo III'!G102</f>
        <v>0</v>
      </c>
      <c r="N104" s="321">
        <f>+'Anexo III'!H102</f>
        <v>0</v>
      </c>
      <c r="O104" s="321">
        <f>+'Anexo III'!I102</f>
        <v>0</v>
      </c>
      <c r="P104" s="321">
        <f>+'Anexo III'!J102</f>
        <v>0</v>
      </c>
      <c r="Q104" s="321">
        <f>+'Anexo III'!K102</f>
        <v>0</v>
      </c>
      <c r="R104" s="321" t="e">
        <f>+'Anexo III'!#REF!</f>
        <v>#REF!</v>
      </c>
      <c r="S104" s="321">
        <f>+'Anexo III'!L102</f>
        <v>0</v>
      </c>
      <c r="T104" s="323" t="e">
        <f t="shared" si="14"/>
        <v>#REF!</v>
      </c>
      <c r="U104" s="332" t="e">
        <f t="shared" si="15"/>
        <v>#REF!</v>
      </c>
      <c r="V104" s="341" t="e">
        <f t="shared" si="16"/>
        <v>#REF!</v>
      </c>
      <c r="W104" s="341" t="e">
        <f t="shared" si="17"/>
        <v>#REF!</v>
      </c>
      <c r="X104" s="341" t="e">
        <f t="shared" si="18"/>
        <v>#REF!</v>
      </c>
      <c r="Y104" s="309" t="e">
        <f t="shared" si="19"/>
        <v>#REF!</v>
      </c>
      <c r="Z104" s="341" t="e">
        <f t="shared" si="20"/>
        <v>#REF!</v>
      </c>
      <c r="AA104" s="309">
        <f>+'Valores de referencia'!C104*'Anexo II'!I100</f>
        <v>0</v>
      </c>
      <c r="AB104" s="309" t="e">
        <f>IF(V104&lt;&gt;0,SUBTOTAL(9,'Valores de referencia'!Q104:U104),"")</f>
        <v>#REF!</v>
      </c>
      <c r="AC104" s="309" t="e">
        <f t="shared" si="21"/>
        <v>#REF!</v>
      </c>
    </row>
    <row r="105" spans="1:29" ht="15.75" hidden="1">
      <c r="A105" s="491">
        <f>+'Anexo II'!A101</f>
        <v>0</v>
      </c>
      <c r="B105" s="318"/>
      <c r="C105" s="253"/>
      <c r="D105" s="321" t="e">
        <f>+'Anexo III'!#REF!</f>
        <v>#REF!</v>
      </c>
      <c r="E105" s="321" t="e">
        <f>+'Anexo III'!#REF!</f>
        <v>#REF!</v>
      </c>
      <c r="F105" s="321" t="e">
        <f>+'Anexo III'!#REF!</f>
        <v>#REF!</v>
      </c>
      <c r="G105" s="321">
        <f>+'Anexo III'!B103</f>
        <v>0</v>
      </c>
      <c r="H105" s="321">
        <f>+'Anexo III'!C103</f>
        <v>0</v>
      </c>
      <c r="I105" s="321" t="e">
        <f>+'Anexo III'!#REF!</f>
        <v>#REF!</v>
      </c>
      <c r="J105" s="321">
        <f>+'Anexo III'!D103</f>
        <v>0</v>
      </c>
      <c r="K105" s="321">
        <f>+'Anexo III'!E103</f>
        <v>0</v>
      </c>
      <c r="L105" s="321">
        <f>+'Anexo III'!F103</f>
        <v>0</v>
      </c>
      <c r="M105" s="321">
        <f>+'Anexo III'!G103</f>
        <v>0</v>
      </c>
      <c r="N105" s="321">
        <f>+'Anexo III'!H103</f>
        <v>0</v>
      </c>
      <c r="O105" s="321">
        <f>+'Anexo III'!I103</f>
        <v>0</v>
      </c>
      <c r="P105" s="321">
        <f>+'Anexo III'!J103</f>
        <v>0</v>
      </c>
      <c r="Q105" s="321">
        <f>+'Anexo III'!K103</f>
        <v>0</v>
      </c>
      <c r="R105" s="321" t="e">
        <f>+'Anexo III'!#REF!</f>
        <v>#REF!</v>
      </c>
      <c r="S105" s="321">
        <f>+'Anexo III'!L103</f>
        <v>0</v>
      </c>
      <c r="T105" s="323" t="e">
        <f t="shared" si="14"/>
        <v>#REF!</v>
      </c>
      <c r="U105" s="332" t="e">
        <f t="shared" si="15"/>
        <v>#REF!</v>
      </c>
      <c r="V105" s="341" t="e">
        <f t="shared" si="16"/>
        <v>#REF!</v>
      </c>
      <c r="W105" s="341" t="e">
        <f t="shared" si="17"/>
        <v>#REF!</v>
      </c>
      <c r="X105" s="341" t="e">
        <f t="shared" si="18"/>
        <v>#REF!</v>
      </c>
      <c r="Y105" s="309" t="e">
        <f t="shared" si="19"/>
        <v>#REF!</v>
      </c>
      <c r="Z105" s="341" t="e">
        <f t="shared" si="20"/>
        <v>#REF!</v>
      </c>
      <c r="AA105" s="309">
        <f>+'Valores de referencia'!C105*'Anexo II'!I101</f>
        <v>0</v>
      </c>
      <c r="AB105" s="309" t="e">
        <f>IF(V105&lt;&gt;0,SUBTOTAL(9,'Valores de referencia'!Q105:U105),"")</f>
        <v>#REF!</v>
      </c>
      <c r="AC105" s="309" t="e">
        <f t="shared" si="21"/>
        <v>#REF!</v>
      </c>
    </row>
    <row r="106" spans="1:29" ht="15.75" hidden="1">
      <c r="A106" s="491">
        <f>+'Anexo II'!A102</f>
        <v>0</v>
      </c>
      <c r="B106" s="318"/>
      <c r="C106" s="253"/>
      <c r="D106" s="321" t="e">
        <f>+'Anexo III'!#REF!</f>
        <v>#REF!</v>
      </c>
      <c r="E106" s="321" t="e">
        <f>+'Anexo III'!#REF!</f>
        <v>#REF!</v>
      </c>
      <c r="F106" s="321" t="e">
        <f>+'Anexo III'!#REF!</f>
        <v>#REF!</v>
      </c>
      <c r="G106" s="321">
        <f>+'Anexo III'!B104</f>
        <v>0</v>
      </c>
      <c r="H106" s="321">
        <f>+'Anexo III'!C104</f>
        <v>0</v>
      </c>
      <c r="I106" s="321" t="e">
        <f>+'Anexo III'!#REF!</f>
        <v>#REF!</v>
      </c>
      <c r="J106" s="321">
        <f>+'Anexo III'!D104</f>
        <v>0</v>
      </c>
      <c r="K106" s="321">
        <f>+'Anexo III'!E104</f>
        <v>0</v>
      </c>
      <c r="L106" s="321">
        <f>+'Anexo III'!F104</f>
        <v>0</v>
      </c>
      <c r="M106" s="321">
        <f>+'Anexo III'!G104</f>
        <v>0</v>
      </c>
      <c r="N106" s="321">
        <f>+'Anexo III'!H104</f>
        <v>0</v>
      </c>
      <c r="O106" s="321">
        <f>+'Anexo III'!I104</f>
        <v>0</v>
      </c>
      <c r="P106" s="321">
        <f>+'Anexo III'!J104</f>
        <v>0</v>
      </c>
      <c r="Q106" s="321">
        <f>+'Anexo III'!K104</f>
        <v>0</v>
      </c>
      <c r="R106" s="321" t="e">
        <f>+'Anexo III'!#REF!</f>
        <v>#REF!</v>
      </c>
      <c r="S106" s="321">
        <f>+'Anexo III'!L104</f>
        <v>0</v>
      </c>
      <c r="T106" s="323" t="e">
        <f t="shared" si="14"/>
        <v>#REF!</v>
      </c>
      <c r="U106" s="332" t="e">
        <f t="shared" si="15"/>
        <v>#REF!</v>
      </c>
      <c r="V106" s="341" t="e">
        <f t="shared" si="16"/>
        <v>#REF!</v>
      </c>
      <c r="W106" s="341" t="e">
        <f t="shared" si="17"/>
        <v>#REF!</v>
      </c>
      <c r="X106" s="341" t="e">
        <f t="shared" si="18"/>
        <v>#REF!</v>
      </c>
      <c r="Y106" s="309" t="e">
        <f t="shared" si="19"/>
        <v>#REF!</v>
      </c>
      <c r="Z106" s="341" t="e">
        <f t="shared" si="20"/>
        <v>#REF!</v>
      </c>
      <c r="AA106" s="309">
        <f>+'Valores de referencia'!C106*'Anexo II'!I102</f>
        <v>0</v>
      </c>
      <c r="AB106" s="309" t="e">
        <f>IF(V106&lt;&gt;0,SUBTOTAL(9,'Valores de referencia'!Q106:U106),"")</f>
        <v>#REF!</v>
      </c>
      <c r="AC106" s="309" t="e">
        <f t="shared" si="21"/>
        <v>#REF!</v>
      </c>
    </row>
    <row r="107" spans="1:29" ht="15.75" hidden="1">
      <c r="A107" s="491">
        <f>+'Anexo II'!A103</f>
        <v>0</v>
      </c>
      <c r="B107" s="318"/>
      <c r="C107" s="253"/>
      <c r="D107" s="321" t="e">
        <f>+'Anexo III'!#REF!</f>
        <v>#REF!</v>
      </c>
      <c r="E107" s="321" t="e">
        <f>+'Anexo III'!#REF!</f>
        <v>#REF!</v>
      </c>
      <c r="F107" s="321" t="e">
        <f>+'Anexo III'!#REF!</f>
        <v>#REF!</v>
      </c>
      <c r="G107" s="321">
        <f>+'Anexo III'!B105</f>
        <v>0</v>
      </c>
      <c r="H107" s="321">
        <f>+'Anexo III'!C105</f>
        <v>0</v>
      </c>
      <c r="I107" s="321" t="e">
        <f>+'Anexo III'!#REF!</f>
        <v>#REF!</v>
      </c>
      <c r="J107" s="321">
        <f>+'Anexo III'!D105</f>
        <v>0</v>
      </c>
      <c r="K107" s="321">
        <f>+'Anexo III'!E105</f>
        <v>0</v>
      </c>
      <c r="L107" s="321">
        <f>+'Anexo III'!F105</f>
        <v>0</v>
      </c>
      <c r="M107" s="321">
        <f>+'Anexo III'!G105</f>
        <v>0</v>
      </c>
      <c r="N107" s="321">
        <f>+'Anexo III'!H105</f>
        <v>0</v>
      </c>
      <c r="O107" s="321">
        <f>+'Anexo III'!I105</f>
        <v>0</v>
      </c>
      <c r="P107" s="321">
        <f>+'Anexo III'!J105</f>
        <v>0</v>
      </c>
      <c r="Q107" s="321">
        <f>+'Anexo III'!K105</f>
        <v>0</v>
      </c>
      <c r="R107" s="321" t="e">
        <f>+'Anexo III'!#REF!</f>
        <v>#REF!</v>
      </c>
      <c r="S107" s="321">
        <f>+'Anexo III'!L105</f>
        <v>0</v>
      </c>
      <c r="T107" s="323" t="e">
        <f t="shared" si="14"/>
        <v>#REF!</v>
      </c>
      <c r="U107" s="332" t="e">
        <f t="shared" si="15"/>
        <v>#REF!</v>
      </c>
      <c r="V107" s="341" t="e">
        <f t="shared" si="16"/>
        <v>#REF!</v>
      </c>
      <c r="W107" s="341" t="e">
        <f t="shared" si="17"/>
        <v>#REF!</v>
      </c>
      <c r="X107" s="341" t="e">
        <f t="shared" si="18"/>
        <v>#REF!</v>
      </c>
      <c r="Y107" s="309" t="e">
        <f t="shared" si="19"/>
        <v>#REF!</v>
      </c>
      <c r="Z107" s="341" t="e">
        <f t="shared" si="20"/>
        <v>#REF!</v>
      </c>
      <c r="AA107" s="309">
        <f>+'Valores de referencia'!C107*'Anexo II'!I103</f>
        <v>0</v>
      </c>
      <c r="AB107" s="309" t="e">
        <f>IF(V107&lt;&gt;0,SUBTOTAL(9,'Valores de referencia'!Q107:U107),"")</f>
        <v>#REF!</v>
      </c>
      <c r="AC107" s="309" t="e">
        <f t="shared" si="21"/>
        <v>#REF!</v>
      </c>
    </row>
    <row r="108" spans="1:29" ht="15.75" hidden="1">
      <c r="A108" s="491">
        <f>+'Anexo II'!A104</f>
        <v>0</v>
      </c>
      <c r="B108" s="318"/>
      <c r="C108" s="253"/>
      <c r="D108" s="321" t="e">
        <f>+'Anexo III'!#REF!</f>
        <v>#REF!</v>
      </c>
      <c r="E108" s="321" t="e">
        <f>+'Anexo III'!#REF!</f>
        <v>#REF!</v>
      </c>
      <c r="F108" s="321" t="e">
        <f>+'Anexo III'!#REF!</f>
        <v>#REF!</v>
      </c>
      <c r="G108" s="321">
        <f>+'Anexo III'!B106</f>
        <v>0</v>
      </c>
      <c r="H108" s="321">
        <f>+'Anexo III'!C106</f>
        <v>0</v>
      </c>
      <c r="I108" s="321" t="e">
        <f>+'Anexo III'!#REF!</f>
        <v>#REF!</v>
      </c>
      <c r="J108" s="321">
        <f>+'Anexo III'!D106</f>
        <v>0</v>
      </c>
      <c r="K108" s="321">
        <f>+'Anexo III'!E106</f>
        <v>0</v>
      </c>
      <c r="L108" s="321">
        <f>+'Anexo III'!F106</f>
        <v>0</v>
      </c>
      <c r="M108" s="321">
        <f>+'Anexo III'!G106</f>
        <v>0</v>
      </c>
      <c r="N108" s="321">
        <f>+'Anexo III'!H106</f>
        <v>0</v>
      </c>
      <c r="O108" s="321">
        <f>+'Anexo III'!I106</f>
        <v>0</v>
      </c>
      <c r="P108" s="321">
        <f>+'Anexo III'!J106</f>
        <v>0</v>
      </c>
      <c r="Q108" s="321">
        <f>+'Anexo III'!K106</f>
        <v>0</v>
      </c>
      <c r="R108" s="321" t="e">
        <f>+'Anexo III'!#REF!</f>
        <v>#REF!</v>
      </c>
      <c r="S108" s="321">
        <f>+'Anexo III'!L106</f>
        <v>0</v>
      </c>
      <c r="T108" s="323" t="e">
        <f t="shared" si="14"/>
        <v>#REF!</v>
      </c>
      <c r="U108" s="332" t="e">
        <f t="shared" si="15"/>
        <v>#REF!</v>
      </c>
      <c r="V108" s="341" t="e">
        <f t="shared" si="16"/>
        <v>#REF!</v>
      </c>
      <c r="W108" s="341" t="e">
        <f t="shared" si="17"/>
        <v>#REF!</v>
      </c>
      <c r="X108" s="341" t="e">
        <f t="shared" si="18"/>
        <v>#REF!</v>
      </c>
      <c r="Y108" s="309" t="e">
        <f t="shared" si="19"/>
        <v>#REF!</v>
      </c>
      <c r="Z108" s="341" t="e">
        <f t="shared" si="20"/>
        <v>#REF!</v>
      </c>
      <c r="AA108" s="309">
        <f>+'Valores de referencia'!C108*'Anexo II'!I104</f>
        <v>0</v>
      </c>
      <c r="AB108" s="309" t="e">
        <f>IF(V108&lt;&gt;0,SUBTOTAL(9,'Valores de referencia'!Q108:U108),"")</f>
        <v>#REF!</v>
      </c>
      <c r="AC108" s="309" t="e">
        <f t="shared" si="21"/>
        <v>#REF!</v>
      </c>
    </row>
    <row r="109" spans="1:29" ht="15.75" hidden="1">
      <c r="A109" s="491">
        <f>+'Anexo II'!A105</f>
        <v>0</v>
      </c>
      <c r="B109" s="318"/>
      <c r="C109" s="253"/>
      <c r="D109" s="321" t="e">
        <f>+'Anexo III'!#REF!</f>
        <v>#REF!</v>
      </c>
      <c r="E109" s="321" t="e">
        <f>+'Anexo III'!#REF!</f>
        <v>#REF!</v>
      </c>
      <c r="F109" s="321" t="e">
        <f>+'Anexo III'!#REF!</f>
        <v>#REF!</v>
      </c>
      <c r="G109" s="321">
        <f>+'Anexo III'!B107</f>
        <v>0</v>
      </c>
      <c r="H109" s="321">
        <f>+'Anexo III'!C107</f>
        <v>0</v>
      </c>
      <c r="I109" s="321" t="e">
        <f>+'Anexo III'!#REF!</f>
        <v>#REF!</v>
      </c>
      <c r="J109" s="321">
        <f>+'Anexo III'!D107</f>
        <v>0</v>
      </c>
      <c r="K109" s="321">
        <f>+'Anexo III'!E107</f>
        <v>0</v>
      </c>
      <c r="L109" s="321">
        <f>+'Anexo III'!F107</f>
        <v>0</v>
      </c>
      <c r="M109" s="321">
        <f>+'Anexo III'!G107</f>
        <v>0</v>
      </c>
      <c r="N109" s="321">
        <f>+'Anexo III'!H107</f>
        <v>0</v>
      </c>
      <c r="O109" s="321">
        <f>+'Anexo III'!I107</f>
        <v>0</v>
      </c>
      <c r="P109" s="321">
        <f>+'Anexo III'!J107</f>
        <v>0</v>
      </c>
      <c r="Q109" s="321">
        <f>+'Anexo III'!K107</f>
        <v>0</v>
      </c>
      <c r="R109" s="321" t="e">
        <f>+'Anexo III'!#REF!</f>
        <v>#REF!</v>
      </c>
      <c r="S109" s="321">
        <f>+'Anexo III'!L107</f>
        <v>0</v>
      </c>
      <c r="T109" s="323" t="e">
        <f t="shared" si="14"/>
        <v>#REF!</v>
      </c>
      <c r="U109" s="332" t="e">
        <f t="shared" si="15"/>
        <v>#REF!</v>
      </c>
      <c r="V109" s="341" t="e">
        <f t="shared" si="16"/>
        <v>#REF!</v>
      </c>
      <c r="W109" s="341" t="e">
        <f t="shared" si="17"/>
        <v>#REF!</v>
      </c>
      <c r="X109" s="341" t="e">
        <f t="shared" si="18"/>
        <v>#REF!</v>
      </c>
      <c r="Y109" s="309" t="e">
        <f t="shared" si="19"/>
        <v>#REF!</v>
      </c>
      <c r="Z109" s="341" t="e">
        <f t="shared" si="20"/>
        <v>#REF!</v>
      </c>
      <c r="AA109" s="309">
        <f>+'Valores de referencia'!C109*'Anexo II'!I105</f>
        <v>0</v>
      </c>
      <c r="AB109" s="309" t="e">
        <f>IF(V109&lt;&gt;0,SUBTOTAL(9,'Valores de referencia'!Q109:U109),"")</f>
        <v>#REF!</v>
      </c>
      <c r="AC109" s="309" t="e">
        <f t="shared" si="21"/>
        <v>#REF!</v>
      </c>
    </row>
    <row r="110" spans="1:29" ht="15.75" hidden="1">
      <c r="A110" s="491">
        <f>+'Anexo II'!A106</f>
        <v>0</v>
      </c>
      <c r="B110" s="318"/>
      <c r="C110" s="253"/>
      <c r="D110" s="321" t="e">
        <f>+'Anexo III'!#REF!</f>
        <v>#REF!</v>
      </c>
      <c r="E110" s="321" t="e">
        <f>+'Anexo III'!#REF!</f>
        <v>#REF!</v>
      </c>
      <c r="F110" s="321" t="e">
        <f>+'Anexo III'!#REF!</f>
        <v>#REF!</v>
      </c>
      <c r="G110" s="321">
        <f>+'Anexo III'!B108</f>
        <v>0</v>
      </c>
      <c r="H110" s="321">
        <f>+'Anexo III'!C108</f>
        <v>0</v>
      </c>
      <c r="I110" s="321" t="e">
        <f>+'Anexo III'!#REF!</f>
        <v>#REF!</v>
      </c>
      <c r="J110" s="321">
        <f>+'Anexo III'!D108</f>
        <v>0</v>
      </c>
      <c r="K110" s="321">
        <f>+'Anexo III'!E108</f>
        <v>0</v>
      </c>
      <c r="L110" s="321">
        <f>+'Anexo III'!F108</f>
        <v>0</v>
      </c>
      <c r="M110" s="321">
        <f>+'Anexo III'!G108</f>
        <v>0</v>
      </c>
      <c r="N110" s="321">
        <f>+'Anexo III'!H108</f>
        <v>0</v>
      </c>
      <c r="O110" s="321">
        <f>+'Anexo III'!I108</f>
        <v>0</v>
      </c>
      <c r="P110" s="321">
        <f>+'Anexo III'!J108</f>
        <v>0</v>
      </c>
      <c r="Q110" s="321">
        <f>+'Anexo III'!K108</f>
        <v>0</v>
      </c>
      <c r="R110" s="321" t="e">
        <f>+'Anexo III'!#REF!</f>
        <v>#REF!</v>
      </c>
      <c r="S110" s="321">
        <f>+'Anexo III'!L108</f>
        <v>0</v>
      </c>
      <c r="T110" s="323" t="e">
        <f t="shared" si="14"/>
        <v>#REF!</v>
      </c>
      <c r="U110" s="332" t="e">
        <f t="shared" si="15"/>
        <v>#REF!</v>
      </c>
      <c r="V110" s="341" t="e">
        <f t="shared" si="16"/>
        <v>#REF!</v>
      </c>
      <c r="W110" s="341" t="e">
        <f t="shared" si="17"/>
        <v>#REF!</v>
      </c>
      <c r="X110" s="341" t="e">
        <f t="shared" si="18"/>
        <v>#REF!</v>
      </c>
      <c r="Y110" s="309" t="e">
        <f t="shared" si="19"/>
        <v>#REF!</v>
      </c>
      <c r="Z110" s="341" t="e">
        <f t="shared" si="20"/>
        <v>#REF!</v>
      </c>
      <c r="AA110" s="309">
        <f>+'Valores de referencia'!C110*'Anexo II'!I106</f>
        <v>0</v>
      </c>
      <c r="AB110" s="309" t="e">
        <f>IF(V110&lt;&gt;0,SUBTOTAL(9,'Valores de referencia'!Q110:U110),"")</f>
        <v>#REF!</v>
      </c>
      <c r="AC110" s="309" t="e">
        <f t="shared" si="21"/>
        <v>#REF!</v>
      </c>
    </row>
    <row r="111" spans="1:29" ht="15.75" hidden="1">
      <c r="A111" s="491">
        <f>+'Anexo II'!A107</f>
        <v>0</v>
      </c>
      <c r="B111" s="318"/>
      <c r="C111" s="253"/>
      <c r="D111" s="321" t="e">
        <f>+'Anexo III'!#REF!</f>
        <v>#REF!</v>
      </c>
      <c r="E111" s="321" t="e">
        <f>+'Anexo III'!#REF!</f>
        <v>#REF!</v>
      </c>
      <c r="F111" s="321" t="e">
        <f>+'Anexo III'!#REF!</f>
        <v>#REF!</v>
      </c>
      <c r="G111" s="321">
        <f>+'Anexo III'!B109</f>
        <v>0</v>
      </c>
      <c r="H111" s="321">
        <f>+'Anexo III'!C109</f>
        <v>0</v>
      </c>
      <c r="I111" s="321" t="e">
        <f>+'Anexo III'!#REF!</f>
        <v>#REF!</v>
      </c>
      <c r="J111" s="321">
        <f>+'Anexo III'!D109</f>
        <v>0</v>
      </c>
      <c r="K111" s="321">
        <f>+'Anexo III'!E109</f>
        <v>0</v>
      </c>
      <c r="L111" s="321">
        <f>+'Anexo III'!F109</f>
        <v>0</v>
      </c>
      <c r="M111" s="321">
        <f>+'Anexo III'!G109</f>
        <v>0</v>
      </c>
      <c r="N111" s="321">
        <f>+'Anexo III'!H109</f>
        <v>0</v>
      </c>
      <c r="O111" s="321">
        <f>+'Anexo III'!I109</f>
        <v>0</v>
      </c>
      <c r="P111" s="321">
        <f>+'Anexo III'!J109</f>
        <v>0</v>
      </c>
      <c r="Q111" s="321">
        <f>+'Anexo III'!K109</f>
        <v>0</v>
      </c>
      <c r="R111" s="321" t="e">
        <f>+'Anexo III'!#REF!</f>
        <v>#REF!</v>
      </c>
      <c r="S111" s="321">
        <f>+'Anexo III'!L109</f>
        <v>0</v>
      </c>
      <c r="T111" s="323" t="e">
        <f t="shared" si="14"/>
        <v>#REF!</v>
      </c>
      <c r="U111" s="332" t="e">
        <f t="shared" si="15"/>
        <v>#REF!</v>
      </c>
      <c r="V111" s="341" t="e">
        <f t="shared" si="16"/>
        <v>#REF!</v>
      </c>
      <c r="W111" s="341" t="e">
        <f t="shared" si="17"/>
        <v>#REF!</v>
      </c>
      <c r="X111" s="341" t="e">
        <f t="shared" si="18"/>
        <v>#REF!</v>
      </c>
      <c r="Y111" s="309" t="e">
        <f t="shared" si="19"/>
        <v>#REF!</v>
      </c>
      <c r="Z111" s="341" t="e">
        <f t="shared" si="20"/>
        <v>#REF!</v>
      </c>
      <c r="AA111" s="309">
        <f>+'Valores de referencia'!C111*'Anexo II'!I107</f>
        <v>0</v>
      </c>
      <c r="AB111" s="309" t="e">
        <f>IF(V111&lt;&gt;0,SUBTOTAL(9,'Valores de referencia'!Q111:U111),"")</f>
        <v>#REF!</v>
      </c>
      <c r="AC111" s="309" t="e">
        <f t="shared" si="21"/>
        <v>#REF!</v>
      </c>
    </row>
    <row r="112" spans="1:29" ht="15.75" hidden="1">
      <c r="A112" s="491">
        <f>+'Anexo II'!A108</f>
        <v>0</v>
      </c>
      <c r="B112" s="318"/>
      <c r="C112" s="253"/>
      <c r="D112" s="321" t="e">
        <f>+'Anexo III'!#REF!</f>
        <v>#REF!</v>
      </c>
      <c r="E112" s="321" t="e">
        <f>+'Anexo III'!#REF!</f>
        <v>#REF!</v>
      </c>
      <c r="F112" s="321" t="e">
        <f>+'Anexo III'!#REF!</f>
        <v>#REF!</v>
      </c>
      <c r="G112" s="321">
        <f>+'Anexo III'!B110</f>
        <v>0</v>
      </c>
      <c r="H112" s="321">
        <f>+'Anexo III'!C110</f>
        <v>0</v>
      </c>
      <c r="I112" s="321" t="e">
        <f>+'Anexo III'!#REF!</f>
        <v>#REF!</v>
      </c>
      <c r="J112" s="321">
        <f>+'Anexo III'!D110</f>
        <v>0</v>
      </c>
      <c r="K112" s="321">
        <f>+'Anexo III'!E110</f>
        <v>0</v>
      </c>
      <c r="L112" s="321">
        <f>+'Anexo III'!F110</f>
        <v>0</v>
      </c>
      <c r="M112" s="321">
        <f>+'Anexo III'!G110</f>
        <v>0</v>
      </c>
      <c r="N112" s="321">
        <f>+'Anexo III'!H110</f>
        <v>0</v>
      </c>
      <c r="O112" s="321">
        <f>+'Anexo III'!I110</f>
        <v>0</v>
      </c>
      <c r="P112" s="321">
        <f>+'Anexo III'!J110</f>
        <v>0</v>
      </c>
      <c r="Q112" s="321">
        <f>+'Anexo III'!K110</f>
        <v>0</v>
      </c>
      <c r="R112" s="321" t="e">
        <f>+'Anexo III'!#REF!</f>
        <v>#REF!</v>
      </c>
      <c r="S112" s="321">
        <f>+'Anexo III'!L110</f>
        <v>0</v>
      </c>
      <c r="T112" s="323" t="e">
        <f t="shared" si="14"/>
        <v>#REF!</v>
      </c>
      <c r="U112" s="332" t="e">
        <f t="shared" si="15"/>
        <v>#REF!</v>
      </c>
      <c r="V112" s="341" t="e">
        <f t="shared" si="16"/>
        <v>#REF!</v>
      </c>
      <c r="W112" s="341" t="e">
        <f t="shared" si="17"/>
        <v>#REF!</v>
      </c>
      <c r="X112" s="341" t="e">
        <f t="shared" si="18"/>
        <v>#REF!</v>
      </c>
      <c r="Y112" s="309" t="e">
        <f t="shared" si="19"/>
        <v>#REF!</v>
      </c>
      <c r="Z112" s="341" t="e">
        <f t="shared" si="20"/>
        <v>#REF!</v>
      </c>
      <c r="AA112" s="309">
        <f>+'Valores de referencia'!C112*'Anexo II'!I108</f>
        <v>0</v>
      </c>
      <c r="AB112" s="309" t="e">
        <f>IF(V112&lt;&gt;0,SUBTOTAL(9,'Valores de referencia'!Q112:U112),"")</f>
        <v>#REF!</v>
      </c>
      <c r="AC112" s="309" t="e">
        <f t="shared" si="21"/>
        <v>#REF!</v>
      </c>
    </row>
    <row r="113" spans="1:29" ht="15.75" hidden="1">
      <c r="A113" s="491">
        <f>+'Anexo II'!A109</f>
        <v>0</v>
      </c>
      <c r="B113" s="318"/>
      <c r="C113" s="253"/>
      <c r="D113" s="321" t="e">
        <f>+'Anexo III'!#REF!</f>
        <v>#REF!</v>
      </c>
      <c r="E113" s="321" t="e">
        <f>+'Anexo III'!#REF!</f>
        <v>#REF!</v>
      </c>
      <c r="F113" s="321" t="e">
        <f>+'Anexo III'!#REF!</f>
        <v>#REF!</v>
      </c>
      <c r="G113" s="321">
        <f>+'Anexo III'!B111</f>
        <v>0</v>
      </c>
      <c r="H113" s="321">
        <f>+'Anexo III'!C111</f>
        <v>0</v>
      </c>
      <c r="I113" s="321" t="e">
        <f>+'Anexo III'!#REF!</f>
        <v>#REF!</v>
      </c>
      <c r="J113" s="321">
        <f>+'Anexo III'!D111</f>
        <v>0</v>
      </c>
      <c r="K113" s="321">
        <f>+'Anexo III'!E111</f>
        <v>0</v>
      </c>
      <c r="L113" s="321">
        <f>+'Anexo III'!F111</f>
        <v>0</v>
      </c>
      <c r="M113" s="321">
        <f>+'Anexo III'!G111</f>
        <v>0</v>
      </c>
      <c r="N113" s="321">
        <f>+'Anexo III'!H111</f>
        <v>0</v>
      </c>
      <c r="O113" s="321">
        <f>+'Anexo III'!I111</f>
        <v>0</v>
      </c>
      <c r="P113" s="321">
        <f>+'Anexo III'!J111</f>
        <v>0</v>
      </c>
      <c r="Q113" s="321">
        <f>+'Anexo III'!K111</f>
        <v>0</v>
      </c>
      <c r="R113" s="321" t="e">
        <f>+'Anexo III'!#REF!</f>
        <v>#REF!</v>
      </c>
      <c r="S113" s="321">
        <f>+'Anexo III'!L111</f>
        <v>0</v>
      </c>
      <c r="T113" s="323" t="e">
        <f t="shared" si="14"/>
        <v>#REF!</v>
      </c>
      <c r="U113" s="332" t="e">
        <f t="shared" si="15"/>
        <v>#REF!</v>
      </c>
      <c r="V113" s="341" t="e">
        <f t="shared" si="16"/>
        <v>#REF!</v>
      </c>
      <c r="W113" s="341" t="e">
        <f t="shared" si="17"/>
        <v>#REF!</v>
      </c>
      <c r="X113" s="341" t="e">
        <f t="shared" si="18"/>
        <v>#REF!</v>
      </c>
      <c r="Y113" s="309" t="e">
        <f t="shared" si="19"/>
        <v>#REF!</v>
      </c>
      <c r="Z113" s="341" t="e">
        <f t="shared" si="20"/>
        <v>#REF!</v>
      </c>
      <c r="AA113" s="309">
        <f>+'Valores de referencia'!C113*'Anexo II'!I109</f>
        <v>0</v>
      </c>
      <c r="AB113" s="309" t="e">
        <f>IF(V113&lt;&gt;0,SUBTOTAL(9,'Valores de referencia'!Q113:U113),"")</f>
        <v>#REF!</v>
      </c>
      <c r="AC113" s="309" t="e">
        <f t="shared" si="21"/>
        <v>#REF!</v>
      </c>
    </row>
    <row r="114" spans="1:29" ht="15.75" hidden="1">
      <c r="A114" s="491">
        <f>+'Anexo II'!A110</f>
        <v>0</v>
      </c>
      <c r="B114" s="318"/>
      <c r="C114" s="253"/>
      <c r="D114" s="321" t="e">
        <f>+'Anexo III'!#REF!</f>
        <v>#REF!</v>
      </c>
      <c r="E114" s="321" t="e">
        <f>+'Anexo III'!#REF!</f>
        <v>#REF!</v>
      </c>
      <c r="F114" s="321" t="e">
        <f>+'Anexo III'!#REF!</f>
        <v>#REF!</v>
      </c>
      <c r="G114" s="321">
        <f>+'Anexo III'!B112</f>
        <v>0</v>
      </c>
      <c r="H114" s="321">
        <f>+'Anexo III'!C112</f>
        <v>0</v>
      </c>
      <c r="I114" s="321" t="e">
        <f>+'Anexo III'!#REF!</f>
        <v>#REF!</v>
      </c>
      <c r="J114" s="321">
        <f>+'Anexo III'!D112</f>
        <v>0</v>
      </c>
      <c r="K114" s="321">
        <f>+'Anexo III'!E112</f>
        <v>0</v>
      </c>
      <c r="L114" s="321">
        <f>+'Anexo III'!F112</f>
        <v>0</v>
      </c>
      <c r="M114" s="321">
        <f>+'Anexo III'!G112</f>
        <v>0</v>
      </c>
      <c r="N114" s="321">
        <f>+'Anexo III'!H112</f>
        <v>0</v>
      </c>
      <c r="O114" s="321">
        <f>+'Anexo III'!I112</f>
        <v>0</v>
      </c>
      <c r="P114" s="321">
        <f>+'Anexo III'!J112</f>
        <v>0</v>
      </c>
      <c r="Q114" s="321">
        <f>+'Anexo III'!K112</f>
        <v>0</v>
      </c>
      <c r="R114" s="321" t="e">
        <f>+'Anexo III'!#REF!</f>
        <v>#REF!</v>
      </c>
      <c r="S114" s="321">
        <f>+'Anexo III'!L112</f>
        <v>0</v>
      </c>
      <c r="T114" s="323" t="e">
        <f t="shared" si="14"/>
        <v>#REF!</v>
      </c>
      <c r="U114" s="332" t="e">
        <f t="shared" si="15"/>
        <v>#REF!</v>
      </c>
      <c r="V114" s="341" t="e">
        <f t="shared" si="16"/>
        <v>#REF!</v>
      </c>
      <c r="W114" s="341" t="e">
        <f t="shared" si="17"/>
        <v>#REF!</v>
      </c>
      <c r="X114" s="341" t="e">
        <f t="shared" si="18"/>
        <v>#REF!</v>
      </c>
      <c r="Y114" s="309" t="e">
        <f t="shared" si="19"/>
        <v>#REF!</v>
      </c>
      <c r="Z114" s="341" t="e">
        <f t="shared" si="20"/>
        <v>#REF!</v>
      </c>
      <c r="AA114" s="309">
        <f>+'Valores de referencia'!C114*'Anexo II'!I110</f>
        <v>0</v>
      </c>
      <c r="AB114" s="309" t="e">
        <f>IF(V114&lt;&gt;0,SUBTOTAL(9,'Valores de referencia'!Q114:U114),"")</f>
        <v>#REF!</v>
      </c>
      <c r="AC114" s="309" t="e">
        <f t="shared" si="21"/>
        <v>#REF!</v>
      </c>
    </row>
    <row r="115" spans="1:29" ht="15.75" hidden="1">
      <c r="A115" s="491">
        <f>+'Anexo II'!A111</f>
        <v>0</v>
      </c>
      <c r="B115" s="318"/>
      <c r="C115" s="253"/>
      <c r="D115" s="321" t="e">
        <f>+'Anexo III'!#REF!</f>
        <v>#REF!</v>
      </c>
      <c r="E115" s="321" t="e">
        <f>+'Anexo III'!#REF!</f>
        <v>#REF!</v>
      </c>
      <c r="F115" s="321" t="e">
        <f>+'Anexo III'!#REF!</f>
        <v>#REF!</v>
      </c>
      <c r="G115" s="321">
        <f>+'Anexo III'!B113</f>
        <v>0</v>
      </c>
      <c r="H115" s="321">
        <f>+'Anexo III'!C113</f>
        <v>0</v>
      </c>
      <c r="I115" s="321" t="e">
        <f>+'Anexo III'!#REF!</f>
        <v>#REF!</v>
      </c>
      <c r="J115" s="321">
        <f>+'Anexo III'!D113</f>
        <v>0</v>
      </c>
      <c r="K115" s="321">
        <f>+'Anexo III'!E113</f>
        <v>0</v>
      </c>
      <c r="L115" s="321">
        <f>+'Anexo III'!F113</f>
        <v>0</v>
      </c>
      <c r="M115" s="321">
        <f>+'Anexo III'!G113</f>
        <v>0</v>
      </c>
      <c r="N115" s="321">
        <f>+'Anexo III'!H113</f>
        <v>0</v>
      </c>
      <c r="O115" s="321">
        <f>+'Anexo III'!I113</f>
        <v>0</v>
      </c>
      <c r="P115" s="321">
        <f>+'Anexo III'!J113</f>
        <v>0</v>
      </c>
      <c r="Q115" s="321">
        <f>+'Anexo III'!K113</f>
        <v>0</v>
      </c>
      <c r="R115" s="321" t="e">
        <f>+'Anexo III'!#REF!</f>
        <v>#REF!</v>
      </c>
      <c r="S115" s="321">
        <f>+'Anexo III'!L113</f>
        <v>0</v>
      </c>
      <c r="T115" s="323" t="e">
        <f t="shared" si="14"/>
        <v>#REF!</v>
      </c>
      <c r="U115" s="332" t="e">
        <f t="shared" si="15"/>
        <v>#REF!</v>
      </c>
      <c r="V115" s="341" t="e">
        <f t="shared" si="16"/>
        <v>#REF!</v>
      </c>
      <c r="W115" s="341" t="e">
        <f t="shared" si="17"/>
        <v>#REF!</v>
      </c>
      <c r="X115" s="341" t="e">
        <f t="shared" si="18"/>
        <v>#REF!</v>
      </c>
      <c r="Y115" s="309" t="e">
        <f t="shared" si="19"/>
        <v>#REF!</v>
      </c>
      <c r="Z115" s="341" t="e">
        <f t="shared" si="20"/>
        <v>#REF!</v>
      </c>
      <c r="AA115" s="309">
        <f>+'Valores de referencia'!C115*'Anexo II'!I111</f>
        <v>0</v>
      </c>
      <c r="AB115" s="309" t="e">
        <f>IF(V115&lt;&gt;0,SUBTOTAL(9,'Valores de referencia'!Q115:U115),"")</f>
        <v>#REF!</v>
      </c>
      <c r="AC115" s="309" t="e">
        <f t="shared" si="21"/>
        <v>#REF!</v>
      </c>
    </row>
    <row r="116" spans="1:29" ht="15.75" hidden="1">
      <c r="A116" s="491">
        <f>+'Anexo II'!A112</f>
        <v>0</v>
      </c>
      <c r="B116" s="318"/>
      <c r="C116" s="253"/>
      <c r="D116" s="321" t="e">
        <f>+'Anexo III'!#REF!</f>
        <v>#REF!</v>
      </c>
      <c r="E116" s="321" t="e">
        <f>+'Anexo III'!#REF!</f>
        <v>#REF!</v>
      </c>
      <c r="F116" s="321" t="e">
        <f>+'Anexo III'!#REF!</f>
        <v>#REF!</v>
      </c>
      <c r="G116" s="321">
        <f>+'Anexo III'!B114</f>
        <v>0</v>
      </c>
      <c r="H116" s="321">
        <f>+'Anexo III'!C114</f>
        <v>0</v>
      </c>
      <c r="I116" s="321" t="e">
        <f>+'Anexo III'!#REF!</f>
        <v>#REF!</v>
      </c>
      <c r="J116" s="321">
        <f>+'Anexo III'!D114</f>
        <v>0</v>
      </c>
      <c r="K116" s="321">
        <f>+'Anexo III'!E114</f>
        <v>0</v>
      </c>
      <c r="L116" s="321">
        <f>+'Anexo III'!F114</f>
        <v>0</v>
      </c>
      <c r="M116" s="321">
        <f>+'Anexo III'!G114</f>
        <v>0</v>
      </c>
      <c r="N116" s="321">
        <f>+'Anexo III'!H114</f>
        <v>0</v>
      </c>
      <c r="O116" s="321">
        <f>+'Anexo III'!I114</f>
        <v>0</v>
      </c>
      <c r="P116" s="321">
        <f>+'Anexo III'!J114</f>
        <v>0</v>
      </c>
      <c r="Q116" s="321">
        <f>+'Anexo III'!K114</f>
        <v>0</v>
      </c>
      <c r="R116" s="321" t="e">
        <f>+'Anexo III'!#REF!</f>
        <v>#REF!</v>
      </c>
      <c r="S116" s="321">
        <f>+'Anexo III'!L114</f>
        <v>0</v>
      </c>
      <c r="T116" s="323" t="e">
        <f t="shared" si="14"/>
        <v>#REF!</v>
      </c>
      <c r="U116" s="332" t="e">
        <f t="shared" si="15"/>
        <v>#REF!</v>
      </c>
      <c r="V116" s="341" t="e">
        <f t="shared" si="16"/>
        <v>#REF!</v>
      </c>
      <c r="W116" s="341" t="e">
        <f t="shared" si="17"/>
        <v>#REF!</v>
      </c>
      <c r="X116" s="341" t="e">
        <f t="shared" si="18"/>
        <v>#REF!</v>
      </c>
      <c r="Y116" s="309" t="e">
        <f t="shared" si="19"/>
        <v>#REF!</v>
      </c>
      <c r="Z116" s="341" t="e">
        <f t="shared" si="20"/>
        <v>#REF!</v>
      </c>
      <c r="AA116" s="309">
        <f>+'Valores de referencia'!C116*'Anexo II'!I112</f>
        <v>0</v>
      </c>
      <c r="AB116" s="309" t="e">
        <f>IF(V116&lt;&gt;0,SUBTOTAL(9,'Valores de referencia'!Q116:U116),"")</f>
        <v>#REF!</v>
      </c>
      <c r="AC116" s="309" t="e">
        <f t="shared" si="21"/>
        <v>#REF!</v>
      </c>
    </row>
    <row r="117" spans="1:29" ht="15.75" hidden="1">
      <c r="A117" s="491">
        <f>+'Anexo II'!A113</f>
        <v>0</v>
      </c>
      <c r="B117" s="318"/>
      <c r="C117" s="253"/>
      <c r="D117" s="321" t="e">
        <f>+'Anexo III'!#REF!</f>
        <v>#REF!</v>
      </c>
      <c r="E117" s="321" t="e">
        <f>+'Anexo III'!#REF!</f>
        <v>#REF!</v>
      </c>
      <c r="F117" s="321" t="e">
        <f>+'Anexo III'!#REF!</f>
        <v>#REF!</v>
      </c>
      <c r="G117" s="321">
        <f>+'Anexo III'!B115</f>
        <v>0</v>
      </c>
      <c r="H117" s="321">
        <f>+'Anexo III'!C115</f>
        <v>0</v>
      </c>
      <c r="I117" s="321" t="e">
        <f>+'Anexo III'!#REF!</f>
        <v>#REF!</v>
      </c>
      <c r="J117" s="321">
        <f>+'Anexo III'!D115</f>
        <v>0</v>
      </c>
      <c r="K117" s="321">
        <f>+'Anexo III'!E115</f>
        <v>0</v>
      </c>
      <c r="L117" s="321">
        <f>+'Anexo III'!F115</f>
        <v>0</v>
      </c>
      <c r="M117" s="321">
        <f>+'Anexo III'!G115</f>
        <v>0</v>
      </c>
      <c r="N117" s="321">
        <f>+'Anexo III'!H115</f>
        <v>0</v>
      </c>
      <c r="O117" s="321">
        <f>+'Anexo III'!I115</f>
        <v>0</v>
      </c>
      <c r="P117" s="321">
        <f>+'Anexo III'!J115</f>
        <v>0</v>
      </c>
      <c r="Q117" s="321">
        <f>+'Anexo III'!K115</f>
        <v>0</v>
      </c>
      <c r="R117" s="321" t="e">
        <f>+'Anexo III'!#REF!</f>
        <v>#REF!</v>
      </c>
      <c r="S117" s="321">
        <f>+'Anexo III'!L115</f>
        <v>0</v>
      </c>
      <c r="T117" s="323" t="e">
        <f t="shared" si="14"/>
        <v>#REF!</v>
      </c>
      <c r="U117" s="332" t="e">
        <f t="shared" si="15"/>
        <v>#REF!</v>
      </c>
      <c r="V117" s="341" t="e">
        <f t="shared" si="16"/>
        <v>#REF!</v>
      </c>
      <c r="W117" s="341" t="e">
        <f t="shared" si="17"/>
        <v>#REF!</v>
      </c>
      <c r="X117" s="341" t="e">
        <f t="shared" si="18"/>
        <v>#REF!</v>
      </c>
      <c r="Y117" s="309" t="e">
        <f t="shared" si="19"/>
        <v>#REF!</v>
      </c>
      <c r="Z117" s="341" t="e">
        <f t="shared" si="20"/>
        <v>#REF!</v>
      </c>
      <c r="AA117" s="309">
        <f>+'Valores de referencia'!C117*'Anexo II'!I113</f>
        <v>0</v>
      </c>
      <c r="AB117" s="309" t="e">
        <f>IF(V117&lt;&gt;0,SUBTOTAL(9,'Valores de referencia'!Q117:U117),"")</f>
        <v>#REF!</v>
      </c>
      <c r="AC117" s="309" t="e">
        <f t="shared" si="21"/>
        <v>#REF!</v>
      </c>
    </row>
    <row r="118" spans="1:29" ht="15.75" hidden="1">
      <c r="A118" s="491">
        <f>+'Anexo II'!A114</f>
        <v>0</v>
      </c>
      <c r="B118" s="318"/>
      <c r="C118" s="253"/>
      <c r="D118" s="321" t="e">
        <f>+'Anexo III'!#REF!</f>
        <v>#REF!</v>
      </c>
      <c r="E118" s="321" t="e">
        <f>+'Anexo III'!#REF!</f>
        <v>#REF!</v>
      </c>
      <c r="F118" s="321" t="e">
        <f>+'Anexo III'!#REF!</f>
        <v>#REF!</v>
      </c>
      <c r="G118" s="321">
        <f>+'Anexo III'!B116</f>
        <v>0</v>
      </c>
      <c r="H118" s="321">
        <f>+'Anexo III'!C116</f>
        <v>0</v>
      </c>
      <c r="I118" s="321" t="e">
        <f>+'Anexo III'!#REF!</f>
        <v>#REF!</v>
      </c>
      <c r="J118" s="321">
        <f>+'Anexo III'!D116</f>
        <v>0</v>
      </c>
      <c r="K118" s="321">
        <f>+'Anexo III'!E116</f>
        <v>0</v>
      </c>
      <c r="L118" s="321">
        <f>+'Anexo III'!F116</f>
        <v>0</v>
      </c>
      <c r="M118" s="321">
        <f>+'Anexo III'!G116</f>
        <v>0</v>
      </c>
      <c r="N118" s="321">
        <f>+'Anexo III'!H116</f>
        <v>0</v>
      </c>
      <c r="O118" s="321">
        <f>+'Anexo III'!I116</f>
        <v>0</v>
      </c>
      <c r="P118" s="321">
        <f>+'Anexo III'!J116</f>
        <v>0</v>
      </c>
      <c r="Q118" s="321">
        <f>+'Anexo III'!K116</f>
        <v>0</v>
      </c>
      <c r="R118" s="321" t="e">
        <f>+'Anexo III'!#REF!</f>
        <v>#REF!</v>
      </c>
      <c r="S118" s="321">
        <f>+'Anexo III'!L116</f>
        <v>0</v>
      </c>
      <c r="T118" s="323" t="e">
        <f t="shared" si="14"/>
        <v>#REF!</v>
      </c>
      <c r="U118" s="332" t="e">
        <f t="shared" si="15"/>
        <v>#REF!</v>
      </c>
      <c r="V118" s="341" t="e">
        <f t="shared" si="16"/>
        <v>#REF!</v>
      </c>
      <c r="W118" s="341" t="e">
        <f t="shared" si="17"/>
        <v>#REF!</v>
      </c>
      <c r="X118" s="341" t="e">
        <f t="shared" si="18"/>
        <v>#REF!</v>
      </c>
      <c r="Y118" s="309" t="e">
        <f t="shared" si="19"/>
        <v>#REF!</v>
      </c>
      <c r="Z118" s="341" t="e">
        <f t="shared" si="20"/>
        <v>#REF!</v>
      </c>
      <c r="AA118" s="309">
        <f>+'Valores de referencia'!C118*'Anexo II'!I114</f>
        <v>0</v>
      </c>
      <c r="AB118" s="309" t="e">
        <f>IF(V118&lt;&gt;0,SUBTOTAL(9,'Valores de referencia'!Q118:U118),"")</f>
        <v>#REF!</v>
      </c>
      <c r="AC118" s="309" t="e">
        <f t="shared" si="21"/>
        <v>#REF!</v>
      </c>
    </row>
    <row r="119" spans="1:29" ht="15.75" hidden="1">
      <c r="A119" s="491">
        <f>+'Anexo II'!A115</f>
        <v>0</v>
      </c>
      <c r="B119" s="318"/>
      <c r="C119" s="253"/>
      <c r="D119" s="321" t="e">
        <f>+'Anexo III'!#REF!</f>
        <v>#REF!</v>
      </c>
      <c r="E119" s="321" t="e">
        <f>+'Anexo III'!#REF!</f>
        <v>#REF!</v>
      </c>
      <c r="F119" s="321" t="e">
        <f>+'Anexo III'!#REF!</f>
        <v>#REF!</v>
      </c>
      <c r="G119" s="321">
        <f>+'Anexo III'!B117</f>
        <v>0</v>
      </c>
      <c r="H119" s="321">
        <f>+'Anexo III'!C117</f>
        <v>0</v>
      </c>
      <c r="I119" s="321" t="e">
        <f>+'Anexo III'!#REF!</f>
        <v>#REF!</v>
      </c>
      <c r="J119" s="321">
        <f>+'Anexo III'!D117</f>
        <v>0</v>
      </c>
      <c r="K119" s="321">
        <f>+'Anexo III'!E117</f>
        <v>0</v>
      </c>
      <c r="L119" s="321">
        <f>+'Anexo III'!F117</f>
        <v>0</v>
      </c>
      <c r="M119" s="321">
        <f>+'Anexo III'!G117</f>
        <v>0</v>
      </c>
      <c r="N119" s="321">
        <f>+'Anexo III'!H117</f>
        <v>0</v>
      </c>
      <c r="O119" s="321">
        <f>+'Anexo III'!I117</f>
        <v>0</v>
      </c>
      <c r="P119" s="321">
        <f>+'Anexo III'!J117</f>
        <v>0</v>
      </c>
      <c r="Q119" s="321">
        <f>+'Anexo III'!K117</f>
        <v>0</v>
      </c>
      <c r="R119" s="321" t="e">
        <f>+'Anexo III'!#REF!</f>
        <v>#REF!</v>
      </c>
      <c r="S119" s="321">
        <f>+'Anexo III'!L117</f>
        <v>0</v>
      </c>
      <c r="T119" s="323" t="e">
        <f t="shared" si="14"/>
        <v>#REF!</v>
      </c>
      <c r="U119" s="332" t="e">
        <f t="shared" si="15"/>
        <v>#REF!</v>
      </c>
      <c r="V119" s="341" t="e">
        <f t="shared" si="16"/>
        <v>#REF!</v>
      </c>
      <c r="W119" s="341" t="e">
        <f t="shared" si="17"/>
        <v>#REF!</v>
      </c>
      <c r="X119" s="341" t="e">
        <f t="shared" si="18"/>
        <v>#REF!</v>
      </c>
      <c r="Y119" s="309" t="e">
        <f t="shared" si="19"/>
        <v>#REF!</v>
      </c>
      <c r="Z119" s="341" t="e">
        <f t="shared" si="20"/>
        <v>#REF!</v>
      </c>
      <c r="AA119" s="309">
        <f>+'Valores de referencia'!C119*'Anexo II'!I115</f>
        <v>0</v>
      </c>
      <c r="AB119" s="309" t="e">
        <f>IF(V119&lt;&gt;0,SUBTOTAL(9,'Valores de referencia'!Q119:U119),"")</f>
        <v>#REF!</v>
      </c>
      <c r="AC119" s="309" t="e">
        <f t="shared" si="21"/>
        <v>#REF!</v>
      </c>
    </row>
    <row r="120" spans="1:29" ht="15.75" hidden="1">
      <c r="A120" s="491">
        <f>+'Anexo II'!A116</f>
        <v>0</v>
      </c>
      <c r="B120" s="318"/>
      <c r="C120" s="253"/>
      <c r="D120" s="321" t="e">
        <f>+'Anexo III'!#REF!</f>
        <v>#REF!</v>
      </c>
      <c r="E120" s="321" t="e">
        <f>+'Anexo III'!#REF!</f>
        <v>#REF!</v>
      </c>
      <c r="F120" s="321" t="e">
        <f>+'Anexo III'!#REF!</f>
        <v>#REF!</v>
      </c>
      <c r="G120" s="321">
        <f>+'Anexo III'!B118</f>
        <v>0</v>
      </c>
      <c r="H120" s="321">
        <f>+'Anexo III'!C118</f>
        <v>0</v>
      </c>
      <c r="I120" s="321" t="e">
        <f>+'Anexo III'!#REF!</f>
        <v>#REF!</v>
      </c>
      <c r="J120" s="321">
        <f>+'Anexo III'!D118</f>
        <v>0</v>
      </c>
      <c r="K120" s="321">
        <f>+'Anexo III'!E118</f>
        <v>0</v>
      </c>
      <c r="L120" s="321">
        <f>+'Anexo III'!F118</f>
        <v>0</v>
      </c>
      <c r="M120" s="321">
        <f>+'Anexo III'!G118</f>
        <v>0</v>
      </c>
      <c r="N120" s="321">
        <f>+'Anexo III'!H118</f>
        <v>0</v>
      </c>
      <c r="O120" s="321">
        <f>+'Anexo III'!I118</f>
        <v>0</v>
      </c>
      <c r="P120" s="321">
        <f>+'Anexo III'!J118</f>
        <v>0</v>
      </c>
      <c r="Q120" s="321">
        <f>+'Anexo III'!K118</f>
        <v>0</v>
      </c>
      <c r="R120" s="321" t="e">
        <f>+'Anexo III'!#REF!</f>
        <v>#REF!</v>
      </c>
      <c r="S120" s="321">
        <f>+'Anexo III'!L118</f>
        <v>0</v>
      </c>
      <c r="T120" s="323" t="e">
        <f t="shared" si="14"/>
        <v>#REF!</v>
      </c>
      <c r="U120" s="332" t="e">
        <f t="shared" si="15"/>
        <v>#REF!</v>
      </c>
      <c r="V120" s="341" t="e">
        <f t="shared" si="16"/>
        <v>#REF!</v>
      </c>
      <c r="W120" s="341" t="e">
        <f t="shared" si="17"/>
        <v>#REF!</v>
      </c>
      <c r="X120" s="341" t="e">
        <f t="shared" si="18"/>
        <v>#REF!</v>
      </c>
      <c r="Y120" s="309" t="e">
        <f t="shared" si="19"/>
        <v>#REF!</v>
      </c>
      <c r="Z120" s="341" t="e">
        <f t="shared" si="20"/>
        <v>#REF!</v>
      </c>
      <c r="AA120" s="309">
        <f>+'Valores de referencia'!C120*'Anexo II'!I116</f>
        <v>0</v>
      </c>
      <c r="AB120" s="309" t="e">
        <f>IF(V120&lt;&gt;0,SUBTOTAL(9,'Valores de referencia'!Q120:U120),"")</f>
        <v>#REF!</v>
      </c>
      <c r="AC120" s="309" t="e">
        <f t="shared" si="21"/>
        <v>#REF!</v>
      </c>
    </row>
    <row r="121" spans="1:29" ht="15.75" hidden="1">
      <c r="A121" s="491">
        <f>+'Anexo II'!A117</f>
        <v>0</v>
      </c>
      <c r="B121" s="318"/>
      <c r="C121" s="253"/>
      <c r="D121" s="321" t="e">
        <f>+'Anexo III'!#REF!</f>
        <v>#REF!</v>
      </c>
      <c r="E121" s="321" t="e">
        <f>+'Anexo III'!#REF!</f>
        <v>#REF!</v>
      </c>
      <c r="F121" s="321" t="e">
        <f>+'Anexo III'!#REF!</f>
        <v>#REF!</v>
      </c>
      <c r="G121" s="321">
        <f>+'Anexo III'!B119</f>
        <v>0</v>
      </c>
      <c r="H121" s="321">
        <f>+'Anexo III'!C119</f>
        <v>0</v>
      </c>
      <c r="I121" s="321" t="e">
        <f>+'Anexo III'!#REF!</f>
        <v>#REF!</v>
      </c>
      <c r="J121" s="321">
        <f>+'Anexo III'!D119</f>
        <v>0</v>
      </c>
      <c r="K121" s="321">
        <f>+'Anexo III'!E119</f>
        <v>0</v>
      </c>
      <c r="L121" s="321">
        <f>+'Anexo III'!F119</f>
        <v>0</v>
      </c>
      <c r="M121" s="321">
        <f>+'Anexo III'!G119</f>
        <v>0</v>
      </c>
      <c r="N121" s="321">
        <f>+'Anexo III'!H119</f>
        <v>0</v>
      </c>
      <c r="O121" s="321">
        <f>+'Anexo III'!I119</f>
        <v>0</v>
      </c>
      <c r="P121" s="321">
        <f>+'Anexo III'!J119</f>
        <v>0</v>
      </c>
      <c r="Q121" s="321">
        <f>+'Anexo III'!K119</f>
        <v>0</v>
      </c>
      <c r="R121" s="321" t="e">
        <f>+'Anexo III'!#REF!</f>
        <v>#REF!</v>
      </c>
      <c r="S121" s="321">
        <f>+'Anexo III'!L119</f>
        <v>0</v>
      </c>
      <c r="T121" s="323" t="e">
        <f t="shared" si="14"/>
        <v>#REF!</v>
      </c>
      <c r="U121" s="332" t="e">
        <f t="shared" si="15"/>
        <v>#REF!</v>
      </c>
      <c r="V121" s="341" t="e">
        <f t="shared" si="16"/>
        <v>#REF!</v>
      </c>
      <c r="W121" s="341" t="e">
        <f t="shared" si="17"/>
        <v>#REF!</v>
      </c>
      <c r="X121" s="341" t="e">
        <f t="shared" si="18"/>
        <v>#REF!</v>
      </c>
      <c r="Y121" s="309" t="e">
        <f t="shared" si="19"/>
        <v>#REF!</v>
      </c>
      <c r="Z121" s="341" t="e">
        <f t="shared" si="20"/>
        <v>#REF!</v>
      </c>
      <c r="AA121" s="309">
        <f>+'Valores de referencia'!C121*'Anexo II'!I117</f>
        <v>0</v>
      </c>
      <c r="AB121" s="309" t="e">
        <f>IF(V121&lt;&gt;0,SUBTOTAL(9,'Valores de referencia'!Q121:U121),"")</f>
        <v>#REF!</v>
      </c>
      <c r="AC121" s="309" t="e">
        <f t="shared" si="21"/>
        <v>#REF!</v>
      </c>
    </row>
    <row r="122" spans="1:29" ht="15.75" hidden="1">
      <c r="A122" s="491">
        <f>+'Anexo II'!A118</f>
        <v>0</v>
      </c>
      <c r="B122" s="318"/>
      <c r="C122" s="253"/>
      <c r="D122" s="321" t="e">
        <f>+'Anexo III'!#REF!</f>
        <v>#REF!</v>
      </c>
      <c r="E122" s="321" t="e">
        <f>+'Anexo III'!#REF!</f>
        <v>#REF!</v>
      </c>
      <c r="F122" s="321" t="e">
        <f>+'Anexo III'!#REF!</f>
        <v>#REF!</v>
      </c>
      <c r="G122" s="321">
        <f>+'Anexo III'!B120</f>
        <v>0</v>
      </c>
      <c r="H122" s="321">
        <f>+'Anexo III'!C120</f>
        <v>0</v>
      </c>
      <c r="I122" s="321" t="e">
        <f>+'Anexo III'!#REF!</f>
        <v>#REF!</v>
      </c>
      <c r="J122" s="321">
        <f>+'Anexo III'!D120</f>
        <v>0</v>
      </c>
      <c r="K122" s="321">
        <f>+'Anexo III'!E120</f>
        <v>0</v>
      </c>
      <c r="L122" s="321">
        <f>+'Anexo III'!F120</f>
        <v>0</v>
      </c>
      <c r="M122" s="321">
        <f>+'Anexo III'!G120</f>
        <v>0</v>
      </c>
      <c r="N122" s="321">
        <f>+'Anexo III'!H120</f>
        <v>0</v>
      </c>
      <c r="O122" s="321">
        <f>+'Anexo III'!I120</f>
        <v>0</v>
      </c>
      <c r="P122" s="321">
        <f>+'Anexo III'!J120</f>
        <v>0</v>
      </c>
      <c r="Q122" s="321">
        <f>+'Anexo III'!K120</f>
        <v>0</v>
      </c>
      <c r="R122" s="321" t="e">
        <f>+'Anexo III'!#REF!</f>
        <v>#REF!</v>
      </c>
      <c r="S122" s="321">
        <f>+'Anexo III'!L120</f>
        <v>0</v>
      </c>
      <c r="T122" s="323" t="e">
        <f t="shared" si="14"/>
        <v>#REF!</v>
      </c>
      <c r="U122" s="332" t="e">
        <f t="shared" si="15"/>
        <v>#REF!</v>
      </c>
      <c r="V122" s="341" t="e">
        <f t="shared" si="16"/>
        <v>#REF!</v>
      </c>
      <c r="W122" s="341" t="e">
        <f t="shared" si="17"/>
        <v>#REF!</v>
      </c>
      <c r="X122" s="341" t="e">
        <f t="shared" si="18"/>
        <v>#REF!</v>
      </c>
      <c r="Y122" s="309" t="e">
        <f t="shared" si="19"/>
        <v>#REF!</v>
      </c>
      <c r="Z122" s="341" t="e">
        <f t="shared" si="20"/>
        <v>#REF!</v>
      </c>
      <c r="AA122" s="309">
        <f>+'Valores de referencia'!C122*'Anexo II'!I118</f>
        <v>0</v>
      </c>
      <c r="AB122" s="309" t="e">
        <f>IF(V122&lt;&gt;0,SUBTOTAL(9,'Valores de referencia'!Q122:U122),"")</f>
        <v>#REF!</v>
      </c>
      <c r="AC122" s="309" t="e">
        <f t="shared" si="21"/>
        <v>#REF!</v>
      </c>
    </row>
    <row r="123" spans="1:29" ht="15.75" hidden="1">
      <c r="A123" s="491">
        <f>+'Anexo II'!A119</f>
        <v>0</v>
      </c>
      <c r="B123" s="318"/>
      <c r="C123" s="253"/>
      <c r="D123" s="321" t="e">
        <f>+'Anexo III'!#REF!</f>
        <v>#REF!</v>
      </c>
      <c r="E123" s="321" t="e">
        <f>+'Anexo III'!#REF!</f>
        <v>#REF!</v>
      </c>
      <c r="F123" s="321" t="e">
        <f>+'Anexo III'!#REF!</f>
        <v>#REF!</v>
      </c>
      <c r="G123" s="321">
        <f>+'Anexo III'!B121</f>
        <v>0</v>
      </c>
      <c r="H123" s="321">
        <f>+'Anexo III'!C121</f>
        <v>0</v>
      </c>
      <c r="I123" s="321" t="e">
        <f>+'Anexo III'!#REF!</f>
        <v>#REF!</v>
      </c>
      <c r="J123" s="321">
        <f>+'Anexo III'!D121</f>
        <v>0</v>
      </c>
      <c r="K123" s="321">
        <f>+'Anexo III'!E121</f>
        <v>0</v>
      </c>
      <c r="L123" s="321">
        <f>+'Anexo III'!F121</f>
        <v>0</v>
      </c>
      <c r="M123" s="321">
        <f>+'Anexo III'!G121</f>
        <v>0</v>
      </c>
      <c r="N123" s="321">
        <f>+'Anexo III'!H121</f>
        <v>0</v>
      </c>
      <c r="O123" s="321">
        <f>+'Anexo III'!I121</f>
        <v>0</v>
      </c>
      <c r="P123" s="321">
        <f>+'Anexo III'!J121</f>
        <v>0</v>
      </c>
      <c r="Q123" s="321">
        <f>+'Anexo III'!K121</f>
        <v>0</v>
      </c>
      <c r="R123" s="321" t="e">
        <f>+'Anexo III'!#REF!</f>
        <v>#REF!</v>
      </c>
      <c r="S123" s="321">
        <f>+'Anexo III'!L121</f>
        <v>0</v>
      </c>
      <c r="T123" s="323" t="e">
        <f t="shared" si="14"/>
        <v>#REF!</v>
      </c>
      <c r="U123" s="332" t="e">
        <f t="shared" si="15"/>
        <v>#REF!</v>
      </c>
      <c r="V123" s="341" t="e">
        <f t="shared" si="16"/>
        <v>#REF!</v>
      </c>
      <c r="W123" s="341" t="e">
        <f t="shared" si="17"/>
        <v>#REF!</v>
      </c>
      <c r="X123" s="341" t="e">
        <f t="shared" si="18"/>
        <v>#REF!</v>
      </c>
      <c r="Y123" s="309" t="e">
        <f t="shared" si="19"/>
        <v>#REF!</v>
      </c>
      <c r="Z123" s="341" t="e">
        <f t="shared" si="20"/>
        <v>#REF!</v>
      </c>
      <c r="AA123" s="309">
        <f>+'Valores de referencia'!C123*'Anexo II'!I119</f>
        <v>0</v>
      </c>
      <c r="AB123" s="309" t="e">
        <f>IF(V123&lt;&gt;0,SUBTOTAL(9,'Valores de referencia'!Q123:U123),"")</f>
        <v>#REF!</v>
      </c>
      <c r="AC123" s="309" t="e">
        <f t="shared" si="21"/>
        <v>#REF!</v>
      </c>
    </row>
    <row r="124" spans="1:29" ht="15.75" hidden="1">
      <c r="A124" s="491">
        <f>+'Anexo II'!A120</f>
        <v>0</v>
      </c>
      <c r="B124" s="318"/>
      <c r="C124" s="253"/>
      <c r="D124" s="321" t="e">
        <f>+'Anexo III'!#REF!</f>
        <v>#REF!</v>
      </c>
      <c r="E124" s="321" t="e">
        <f>+'Anexo III'!#REF!</f>
        <v>#REF!</v>
      </c>
      <c r="F124" s="321" t="e">
        <f>+'Anexo III'!#REF!</f>
        <v>#REF!</v>
      </c>
      <c r="G124" s="321">
        <f>+'Anexo III'!B122</f>
        <v>0</v>
      </c>
      <c r="H124" s="321">
        <f>+'Anexo III'!C122</f>
        <v>0</v>
      </c>
      <c r="I124" s="321" t="e">
        <f>+'Anexo III'!#REF!</f>
        <v>#REF!</v>
      </c>
      <c r="J124" s="321">
        <f>+'Anexo III'!D122</f>
        <v>0</v>
      </c>
      <c r="K124" s="321">
        <f>+'Anexo III'!E122</f>
        <v>0</v>
      </c>
      <c r="L124" s="321">
        <f>+'Anexo III'!F122</f>
        <v>0</v>
      </c>
      <c r="M124" s="321">
        <f>+'Anexo III'!G122</f>
        <v>0</v>
      </c>
      <c r="N124" s="321">
        <f>+'Anexo III'!H122</f>
        <v>0</v>
      </c>
      <c r="O124" s="321">
        <f>+'Anexo III'!I122</f>
        <v>0</v>
      </c>
      <c r="P124" s="321">
        <f>+'Anexo III'!J122</f>
        <v>0</v>
      </c>
      <c r="Q124" s="321">
        <f>+'Anexo III'!K122</f>
        <v>0</v>
      </c>
      <c r="R124" s="321" t="e">
        <f>+'Anexo III'!#REF!</f>
        <v>#REF!</v>
      </c>
      <c r="S124" s="321">
        <f>+'Anexo III'!L122</f>
        <v>0</v>
      </c>
      <c r="T124" s="323" t="e">
        <f t="shared" si="14"/>
        <v>#REF!</v>
      </c>
      <c r="U124" s="332" t="e">
        <f t="shared" si="15"/>
        <v>#REF!</v>
      </c>
      <c r="V124" s="341" t="e">
        <f t="shared" si="16"/>
        <v>#REF!</v>
      </c>
      <c r="W124" s="341" t="e">
        <f t="shared" si="17"/>
        <v>#REF!</v>
      </c>
      <c r="X124" s="341" t="e">
        <f t="shared" si="18"/>
        <v>#REF!</v>
      </c>
      <c r="Y124" s="309" t="e">
        <f t="shared" si="19"/>
        <v>#REF!</v>
      </c>
      <c r="Z124" s="341" t="e">
        <f t="shared" si="20"/>
        <v>#REF!</v>
      </c>
      <c r="AA124" s="309">
        <f>+'Valores de referencia'!C124*'Anexo II'!I120</f>
        <v>0</v>
      </c>
      <c r="AB124" s="309" t="e">
        <f>IF(V124&lt;&gt;0,SUBTOTAL(9,'Valores de referencia'!Q124:U124),"")</f>
        <v>#REF!</v>
      </c>
      <c r="AC124" s="309" t="e">
        <f t="shared" si="21"/>
        <v>#REF!</v>
      </c>
    </row>
    <row r="125" spans="1:29" ht="15.75" hidden="1">
      <c r="A125" s="491">
        <f>+'Anexo II'!A121</f>
        <v>0</v>
      </c>
      <c r="B125" s="318"/>
      <c r="C125" s="253"/>
      <c r="D125" s="321" t="e">
        <f>+'Anexo III'!#REF!</f>
        <v>#REF!</v>
      </c>
      <c r="E125" s="321" t="e">
        <f>+'Anexo III'!#REF!</f>
        <v>#REF!</v>
      </c>
      <c r="F125" s="321" t="e">
        <f>+'Anexo III'!#REF!</f>
        <v>#REF!</v>
      </c>
      <c r="G125" s="321">
        <f>+'Anexo III'!B123</f>
        <v>0</v>
      </c>
      <c r="H125" s="321">
        <f>+'Anexo III'!C123</f>
        <v>0</v>
      </c>
      <c r="I125" s="321" t="e">
        <f>+'Anexo III'!#REF!</f>
        <v>#REF!</v>
      </c>
      <c r="J125" s="321">
        <f>+'Anexo III'!D123</f>
        <v>0</v>
      </c>
      <c r="K125" s="321">
        <f>+'Anexo III'!E123</f>
        <v>0</v>
      </c>
      <c r="L125" s="321">
        <f>+'Anexo III'!F123</f>
        <v>0</v>
      </c>
      <c r="M125" s="321">
        <f>+'Anexo III'!G123</f>
        <v>0</v>
      </c>
      <c r="N125" s="321">
        <f>+'Anexo III'!H123</f>
        <v>0</v>
      </c>
      <c r="O125" s="321">
        <f>+'Anexo III'!I123</f>
        <v>0</v>
      </c>
      <c r="P125" s="321">
        <f>+'Anexo III'!J123</f>
        <v>0</v>
      </c>
      <c r="Q125" s="321">
        <f>+'Anexo III'!K123</f>
        <v>0</v>
      </c>
      <c r="R125" s="321" t="e">
        <f>+'Anexo III'!#REF!</f>
        <v>#REF!</v>
      </c>
      <c r="S125" s="321">
        <f>+'Anexo III'!L123</f>
        <v>0</v>
      </c>
      <c r="T125" s="323" t="e">
        <f t="shared" si="14"/>
        <v>#REF!</v>
      </c>
      <c r="U125" s="332" t="e">
        <f t="shared" si="15"/>
        <v>#REF!</v>
      </c>
      <c r="V125" s="341" t="e">
        <f t="shared" si="16"/>
        <v>#REF!</v>
      </c>
      <c r="W125" s="341" t="e">
        <f t="shared" si="17"/>
        <v>#REF!</v>
      </c>
      <c r="X125" s="341" t="e">
        <f t="shared" si="18"/>
        <v>#REF!</v>
      </c>
      <c r="Y125" s="309" t="e">
        <f t="shared" si="19"/>
        <v>#REF!</v>
      </c>
      <c r="Z125" s="341" t="e">
        <f t="shared" si="20"/>
        <v>#REF!</v>
      </c>
      <c r="AA125" s="309">
        <f>+'Valores de referencia'!C125*'Anexo II'!I121</f>
        <v>0</v>
      </c>
      <c r="AB125" s="309" t="e">
        <f>IF(V125&lt;&gt;0,SUBTOTAL(9,'Valores de referencia'!Q125:U125),"")</f>
        <v>#REF!</v>
      </c>
      <c r="AC125" s="309" t="e">
        <f t="shared" si="21"/>
        <v>#REF!</v>
      </c>
    </row>
    <row r="126" spans="1:29" s="155" customFormat="1" ht="15.75" hidden="1">
      <c r="A126" s="491">
        <f>+'Anexo II'!A122</f>
        <v>0</v>
      </c>
      <c r="B126" s="318"/>
      <c r="C126" s="253"/>
      <c r="D126" s="321" t="e">
        <f>+'Anexo III'!#REF!</f>
        <v>#REF!</v>
      </c>
      <c r="E126" s="321" t="e">
        <f>+'Anexo III'!#REF!</f>
        <v>#REF!</v>
      </c>
      <c r="F126" s="321" t="e">
        <f>+'Anexo III'!#REF!</f>
        <v>#REF!</v>
      </c>
      <c r="G126" s="321">
        <f>+'Anexo III'!B124</f>
        <v>0</v>
      </c>
      <c r="H126" s="321">
        <f>+'Anexo III'!C124</f>
        <v>0</v>
      </c>
      <c r="I126" s="321" t="e">
        <f>+'Anexo III'!#REF!</f>
        <v>#REF!</v>
      </c>
      <c r="J126" s="321">
        <f>+'Anexo III'!D124</f>
        <v>0</v>
      </c>
      <c r="K126" s="321">
        <f>+'Anexo III'!E124</f>
        <v>0</v>
      </c>
      <c r="L126" s="321">
        <f>+'Anexo III'!F124</f>
        <v>0</v>
      </c>
      <c r="M126" s="321">
        <f>+'Anexo III'!G124</f>
        <v>0</v>
      </c>
      <c r="N126" s="321">
        <f>+'Anexo III'!H124</f>
        <v>0</v>
      </c>
      <c r="O126" s="321">
        <f>+'Anexo III'!I124</f>
        <v>0</v>
      </c>
      <c r="P126" s="321">
        <f>+'Anexo III'!J124</f>
        <v>0</v>
      </c>
      <c r="Q126" s="321">
        <f>+'Anexo III'!K124</f>
        <v>0</v>
      </c>
      <c r="R126" s="321" t="e">
        <f>+'Anexo III'!#REF!</f>
        <v>#REF!</v>
      </c>
      <c r="S126" s="321">
        <f>+'Anexo III'!L124</f>
        <v>0</v>
      </c>
      <c r="T126" s="323" t="e">
        <f t="shared" si="14"/>
        <v>#REF!</v>
      </c>
      <c r="U126" s="332" t="e">
        <f t="shared" si="15"/>
        <v>#REF!</v>
      </c>
      <c r="V126" s="341" t="e">
        <f t="shared" si="16"/>
        <v>#REF!</v>
      </c>
      <c r="W126" s="341" t="e">
        <f t="shared" si="17"/>
        <v>#REF!</v>
      </c>
      <c r="X126" s="341" t="e">
        <f t="shared" si="18"/>
        <v>#REF!</v>
      </c>
      <c r="Y126" s="309" t="e">
        <f t="shared" si="19"/>
        <v>#REF!</v>
      </c>
      <c r="Z126" s="341" t="e">
        <f t="shared" si="20"/>
        <v>#REF!</v>
      </c>
      <c r="AA126" s="309">
        <f>+'Valores de referencia'!C126*'Anexo II'!I122</f>
        <v>0</v>
      </c>
      <c r="AB126" s="309" t="e">
        <f>IF(V126&lt;&gt;0,SUBTOTAL(9,'Valores de referencia'!Q126:U126),"")</f>
        <v>#REF!</v>
      </c>
      <c r="AC126" s="309" t="e">
        <f t="shared" si="21"/>
        <v>#REF!</v>
      </c>
    </row>
    <row r="127" spans="1:29" s="30" customFormat="1" ht="15.75" hidden="1">
      <c r="A127" s="491">
        <f>+'Anexo II'!A123</f>
        <v>0</v>
      </c>
      <c r="B127" s="318"/>
      <c r="C127" s="253"/>
      <c r="D127" s="321" t="e">
        <f>+'Anexo III'!#REF!</f>
        <v>#REF!</v>
      </c>
      <c r="E127" s="321" t="e">
        <f>+'Anexo III'!#REF!</f>
        <v>#REF!</v>
      </c>
      <c r="F127" s="321" t="e">
        <f>+'Anexo III'!#REF!</f>
        <v>#REF!</v>
      </c>
      <c r="G127" s="321">
        <f>+'Anexo III'!B125</f>
        <v>0</v>
      </c>
      <c r="H127" s="321">
        <f>+'Anexo III'!C125</f>
        <v>0</v>
      </c>
      <c r="I127" s="321" t="e">
        <f>+'Anexo III'!#REF!</f>
        <v>#REF!</v>
      </c>
      <c r="J127" s="321">
        <f>+'Anexo III'!D125</f>
        <v>0</v>
      </c>
      <c r="K127" s="321">
        <f>+'Anexo III'!E125</f>
        <v>0</v>
      </c>
      <c r="L127" s="321">
        <f>+'Anexo III'!F125</f>
        <v>0</v>
      </c>
      <c r="M127" s="321">
        <f>+'Anexo III'!G125</f>
        <v>0</v>
      </c>
      <c r="N127" s="321">
        <f>+'Anexo III'!H125</f>
        <v>0</v>
      </c>
      <c r="O127" s="321">
        <f>+'Anexo III'!I125</f>
        <v>0</v>
      </c>
      <c r="P127" s="321">
        <f>+'Anexo III'!J125</f>
        <v>0</v>
      </c>
      <c r="Q127" s="321">
        <f>+'Anexo III'!K125</f>
        <v>0</v>
      </c>
      <c r="R127" s="321" t="e">
        <f>+'Anexo III'!#REF!</f>
        <v>#REF!</v>
      </c>
      <c r="S127" s="321">
        <f>+'Anexo III'!L125</f>
        <v>0</v>
      </c>
      <c r="T127" s="323" t="e">
        <f t="shared" si="14"/>
        <v>#REF!</v>
      </c>
      <c r="U127" s="332" t="e">
        <f t="shared" si="15"/>
        <v>#REF!</v>
      </c>
      <c r="V127" s="341" t="e">
        <f t="shared" si="16"/>
        <v>#REF!</v>
      </c>
      <c r="W127" s="341" t="e">
        <f t="shared" si="17"/>
        <v>#REF!</v>
      </c>
      <c r="X127" s="341" t="e">
        <f t="shared" si="18"/>
        <v>#REF!</v>
      </c>
      <c r="Y127" s="309" t="e">
        <f t="shared" si="19"/>
        <v>#REF!</v>
      </c>
      <c r="Z127" s="341" t="e">
        <f t="shared" si="20"/>
        <v>#REF!</v>
      </c>
      <c r="AA127" s="309">
        <f>+'Valores de referencia'!C127*'Anexo II'!I123</f>
        <v>0</v>
      </c>
      <c r="AB127" s="309" t="e">
        <f>IF(V127&lt;&gt;0,SUBTOTAL(9,'Valores de referencia'!Q127:U127),"")</f>
        <v>#REF!</v>
      </c>
      <c r="AC127" s="309" t="e">
        <f t="shared" si="21"/>
        <v>#REF!</v>
      </c>
    </row>
    <row r="128" spans="1:29" ht="15.75" hidden="1">
      <c r="A128" s="491">
        <f>+'Anexo II'!A124</f>
        <v>0</v>
      </c>
      <c r="B128" s="318"/>
      <c r="C128" s="253"/>
      <c r="D128" s="321" t="e">
        <f>+'Anexo III'!#REF!</f>
        <v>#REF!</v>
      </c>
      <c r="E128" s="321" t="e">
        <f>+'Anexo III'!#REF!</f>
        <v>#REF!</v>
      </c>
      <c r="F128" s="321" t="e">
        <f>+'Anexo III'!#REF!</f>
        <v>#REF!</v>
      </c>
      <c r="G128" s="321">
        <f>+'Anexo III'!B126</f>
        <v>0</v>
      </c>
      <c r="H128" s="321">
        <f>+'Anexo III'!C126</f>
        <v>0</v>
      </c>
      <c r="I128" s="321" t="e">
        <f>+'Anexo III'!#REF!</f>
        <v>#REF!</v>
      </c>
      <c r="J128" s="321">
        <f>+'Anexo III'!D126</f>
        <v>0</v>
      </c>
      <c r="K128" s="321">
        <f>+'Anexo III'!E126</f>
        <v>0</v>
      </c>
      <c r="L128" s="321">
        <f>+'Anexo III'!F126</f>
        <v>0</v>
      </c>
      <c r="M128" s="321">
        <f>+'Anexo III'!G126</f>
        <v>0</v>
      </c>
      <c r="N128" s="321">
        <f>+'Anexo III'!H126</f>
        <v>0</v>
      </c>
      <c r="O128" s="321">
        <f>+'Anexo III'!I126</f>
        <v>0</v>
      </c>
      <c r="P128" s="321">
        <f>+'Anexo III'!J126</f>
        <v>0</v>
      </c>
      <c r="Q128" s="321">
        <f>+'Anexo III'!K126</f>
        <v>0</v>
      </c>
      <c r="R128" s="321" t="e">
        <f>+'Anexo III'!#REF!</f>
        <v>#REF!</v>
      </c>
      <c r="S128" s="321">
        <f>+'Anexo III'!L126</f>
        <v>0</v>
      </c>
      <c r="T128" s="323" t="e">
        <f t="shared" si="14"/>
        <v>#REF!</v>
      </c>
      <c r="U128" s="332" t="e">
        <f t="shared" si="15"/>
        <v>#REF!</v>
      </c>
      <c r="V128" s="341" t="e">
        <f t="shared" si="16"/>
        <v>#REF!</v>
      </c>
      <c r="W128" s="341" t="e">
        <f t="shared" si="17"/>
        <v>#REF!</v>
      </c>
      <c r="X128" s="341" t="e">
        <f t="shared" si="18"/>
        <v>#REF!</v>
      </c>
      <c r="Y128" s="309" t="e">
        <f t="shared" si="19"/>
        <v>#REF!</v>
      </c>
      <c r="Z128" s="341" t="e">
        <f t="shared" si="20"/>
        <v>#REF!</v>
      </c>
      <c r="AA128" s="309">
        <f>+'Valores de referencia'!C128*'Anexo II'!I124</f>
        <v>0</v>
      </c>
      <c r="AB128" s="309" t="e">
        <f>IF(V128&lt;&gt;0,SUBTOTAL(9,'Valores de referencia'!Q128:U128),"")</f>
        <v>#REF!</v>
      </c>
      <c r="AC128" s="309" t="e">
        <f t="shared" si="21"/>
        <v>#REF!</v>
      </c>
    </row>
    <row r="129" spans="1:29" ht="15.75" hidden="1">
      <c r="A129" s="491">
        <f>+'Anexo II'!A125</f>
        <v>0</v>
      </c>
      <c r="B129" s="318"/>
      <c r="C129" s="253"/>
      <c r="D129" s="321" t="e">
        <f>+'Anexo III'!#REF!</f>
        <v>#REF!</v>
      </c>
      <c r="E129" s="321" t="e">
        <f>+'Anexo III'!#REF!</f>
        <v>#REF!</v>
      </c>
      <c r="F129" s="321" t="e">
        <f>+'Anexo III'!#REF!</f>
        <v>#REF!</v>
      </c>
      <c r="G129" s="321">
        <f>+'Anexo III'!B127</f>
        <v>0</v>
      </c>
      <c r="H129" s="321">
        <f>+'Anexo III'!C127</f>
        <v>0</v>
      </c>
      <c r="I129" s="321" t="e">
        <f>+'Anexo III'!#REF!</f>
        <v>#REF!</v>
      </c>
      <c r="J129" s="321">
        <f>+'Anexo III'!D127</f>
        <v>0</v>
      </c>
      <c r="K129" s="321">
        <f>+'Anexo III'!E127</f>
        <v>0</v>
      </c>
      <c r="L129" s="321">
        <f>+'Anexo III'!F127</f>
        <v>0</v>
      </c>
      <c r="M129" s="321">
        <f>+'Anexo III'!G127</f>
        <v>0</v>
      </c>
      <c r="N129" s="321">
        <f>+'Anexo III'!H127</f>
        <v>0</v>
      </c>
      <c r="O129" s="321">
        <f>+'Anexo III'!I127</f>
        <v>0</v>
      </c>
      <c r="P129" s="321">
        <f>+'Anexo III'!J127</f>
        <v>0</v>
      </c>
      <c r="Q129" s="321">
        <f>+'Anexo III'!K127</f>
        <v>0</v>
      </c>
      <c r="R129" s="321" t="e">
        <f>+'Anexo III'!#REF!</f>
        <v>#REF!</v>
      </c>
      <c r="S129" s="321">
        <f>+'Anexo III'!L127</f>
        <v>0</v>
      </c>
      <c r="T129" s="323" t="e">
        <f t="shared" si="14"/>
        <v>#REF!</v>
      </c>
      <c r="U129" s="332" t="e">
        <f t="shared" si="15"/>
        <v>#REF!</v>
      </c>
      <c r="V129" s="341" t="e">
        <f t="shared" si="16"/>
        <v>#REF!</v>
      </c>
      <c r="W129" s="341" t="e">
        <f t="shared" si="17"/>
        <v>#REF!</v>
      </c>
      <c r="X129" s="341" t="e">
        <f t="shared" si="18"/>
        <v>#REF!</v>
      </c>
      <c r="Y129" s="309" t="e">
        <f t="shared" si="19"/>
        <v>#REF!</v>
      </c>
      <c r="Z129" s="341" t="e">
        <f t="shared" si="20"/>
        <v>#REF!</v>
      </c>
      <c r="AA129" s="309">
        <f>+'Valores de referencia'!C129*'Anexo II'!I125</f>
        <v>0</v>
      </c>
      <c r="AB129" s="309" t="e">
        <f>IF(V129&lt;&gt;0,SUBTOTAL(9,'Valores de referencia'!Q129:U129),"")</f>
        <v>#REF!</v>
      </c>
      <c r="AC129" s="309" t="e">
        <f t="shared" si="21"/>
        <v>#REF!</v>
      </c>
    </row>
    <row r="130" spans="1:29" ht="15.75" hidden="1">
      <c r="A130" s="491">
        <f>+'Anexo II'!A126</f>
        <v>0</v>
      </c>
      <c r="B130" s="318"/>
      <c r="C130" s="253"/>
      <c r="D130" s="321" t="e">
        <f>+'Anexo III'!#REF!</f>
        <v>#REF!</v>
      </c>
      <c r="E130" s="321" t="e">
        <f>+'Anexo III'!#REF!</f>
        <v>#REF!</v>
      </c>
      <c r="F130" s="321" t="e">
        <f>+'Anexo III'!#REF!</f>
        <v>#REF!</v>
      </c>
      <c r="G130" s="321">
        <f>+'Anexo III'!B128</f>
        <v>0</v>
      </c>
      <c r="H130" s="321">
        <f>+'Anexo III'!C128</f>
        <v>0</v>
      </c>
      <c r="I130" s="321" t="e">
        <f>+'Anexo III'!#REF!</f>
        <v>#REF!</v>
      </c>
      <c r="J130" s="321">
        <f>+'Anexo III'!D128</f>
        <v>0</v>
      </c>
      <c r="K130" s="321">
        <f>+'Anexo III'!E128</f>
        <v>0</v>
      </c>
      <c r="L130" s="321">
        <f>+'Anexo III'!F128</f>
        <v>0</v>
      </c>
      <c r="M130" s="321">
        <f>+'Anexo III'!G128</f>
        <v>0</v>
      </c>
      <c r="N130" s="321">
        <f>+'Anexo III'!H128</f>
        <v>0</v>
      </c>
      <c r="O130" s="321">
        <f>+'Anexo III'!I128</f>
        <v>0</v>
      </c>
      <c r="P130" s="321">
        <f>+'Anexo III'!J128</f>
        <v>0</v>
      </c>
      <c r="Q130" s="321">
        <f>+'Anexo III'!K128</f>
        <v>0</v>
      </c>
      <c r="R130" s="321" t="e">
        <f>+'Anexo III'!#REF!</f>
        <v>#REF!</v>
      </c>
      <c r="S130" s="321">
        <f>+'Anexo III'!L128</f>
        <v>0</v>
      </c>
      <c r="T130" s="323" t="e">
        <f t="shared" si="14"/>
        <v>#REF!</v>
      </c>
      <c r="U130" s="332" t="e">
        <f t="shared" si="15"/>
        <v>#REF!</v>
      </c>
      <c r="V130" s="341" t="e">
        <f t="shared" si="16"/>
        <v>#REF!</v>
      </c>
      <c r="W130" s="341" t="e">
        <f t="shared" si="17"/>
        <v>#REF!</v>
      </c>
      <c r="X130" s="341" t="e">
        <f t="shared" si="18"/>
        <v>#REF!</v>
      </c>
      <c r="Y130" s="309" t="e">
        <f t="shared" si="19"/>
        <v>#REF!</v>
      </c>
      <c r="Z130" s="341" t="e">
        <f t="shared" si="20"/>
        <v>#REF!</v>
      </c>
      <c r="AA130" s="309">
        <f>+'Valores de referencia'!C130*'Anexo II'!I126</f>
        <v>0</v>
      </c>
      <c r="AB130" s="309" t="e">
        <f>IF(V130&lt;&gt;0,SUBTOTAL(9,'Valores de referencia'!Q130:U130),"")</f>
        <v>#REF!</v>
      </c>
      <c r="AC130" s="309" t="e">
        <f t="shared" si="21"/>
        <v>#REF!</v>
      </c>
    </row>
    <row r="131" spans="1:29" ht="15.75" hidden="1">
      <c r="A131" s="491">
        <f>+'Anexo II'!A127</f>
        <v>0</v>
      </c>
      <c r="B131" s="318"/>
      <c r="C131" s="253"/>
      <c r="D131" s="321" t="e">
        <f>+'Anexo III'!#REF!</f>
        <v>#REF!</v>
      </c>
      <c r="E131" s="321" t="e">
        <f>+'Anexo III'!#REF!</f>
        <v>#REF!</v>
      </c>
      <c r="F131" s="321" t="e">
        <f>+'Anexo III'!#REF!</f>
        <v>#REF!</v>
      </c>
      <c r="G131" s="321">
        <f>+'Anexo III'!B129</f>
        <v>0</v>
      </c>
      <c r="H131" s="321">
        <f>+'Anexo III'!C129</f>
        <v>0</v>
      </c>
      <c r="I131" s="321" t="e">
        <f>+'Anexo III'!#REF!</f>
        <v>#REF!</v>
      </c>
      <c r="J131" s="321">
        <f>+'Anexo III'!D129</f>
        <v>0</v>
      </c>
      <c r="K131" s="321">
        <f>+'Anexo III'!E129</f>
        <v>0</v>
      </c>
      <c r="L131" s="321">
        <f>+'Anexo III'!F129</f>
        <v>0</v>
      </c>
      <c r="M131" s="321">
        <f>+'Anexo III'!G129</f>
        <v>0</v>
      </c>
      <c r="N131" s="321">
        <f>+'Anexo III'!H129</f>
        <v>0</v>
      </c>
      <c r="O131" s="321">
        <f>+'Anexo III'!I129</f>
        <v>0</v>
      </c>
      <c r="P131" s="321">
        <f>+'Anexo III'!J129</f>
        <v>0</v>
      </c>
      <c r="Q131" s="321">
        <f>+'Anexo III'!K129</f>
        <v>0</v>
      </c>
      <c r="R131" s="321" t="e">
        <f>+'Anexo III'!#REF!</f>
        <v>#REF!</v>
      </c>
      <c r="S131" s="321">
        <f>+'Anexo III'!L129</f>
        <v>0</v>
      </c>
      <c r="T131" s="323" t="e">
        <f t="shared" si="14"/>
        <v>#REF!</v>
      </c>
      <c r="U131" s="332" t="e">
        <f t="shared" si="15"/>
        <v>#REF!</v>
      </c>
      <c r="V131" s="341" t="e">
        <f t="shared" si="16"/>
        <v>#REF!</v>
      </c>
      <c r="W131" s="341" t="e">
        <f t="shared" si="17"/>
        <v>#REF!</v>
      </c>
      <c r="X131" s="341" t="e">
        <f t="shared" si="18"/>
        <v>#REF!</v>
      </c>
      <c r="Y131" s="309" t="e">
        <f t="shared" si="19"/>
        <v>#REF!</v>
      </c>
      <c r="Z131" s="341" t="e">
        <f t="shared" si="20"/>
        <v>#REF!</v>
      </c>
      <c r="AA131" s="309">
        <f>+'Valores de referencia'!C131*'Anexo II'!I127</f>
        <v>0</v>
      </c>
      <c r="AB131" s="309" t="e">
        <f>IF(V131&lt;&gt;0,SUBTOTAL(9,'Valores de referencia'!Q131:U131),"")</f>
        <v>#REF!</v>
      </c>
      <c r="AC131" s="309" t="e">
        <f t="shared" si="21"/>
        <v>#REF!</v>
      </c>
    </row>
    <row r="132" spans="1:29" ht="15.75" hidden="1">
      <c r="A132" s="491">
        <f>+'Anexo II'!A128</f>
        <v>0</v>
      </c>
      <c r="B132" s="318"/>
      <c r="C132" s="253"/>
      <c r="D132" s="321" t="e">
        <f>+'Anexo III'!#REF!</f>
        <v>#REF!</v>
      </c>
      <c r="E132" s="321" t="e">
        <f>+'Anexo III'!#REF!</f>
        <v>#REF!</v>
      </c>
      <c r="F132" s="321" t="e">
        <f>+'Anexo III'!#REF!</f>
        <v>#REF!</v>
      </c>
      <c r="G132" s="321">
        <f>+'Anexo III'!B130</f>
        <v>0</v>
      </c>
      <c r="H132" s="321">
        <f>+'Anexo III'!C130</f>
        <v>0</v>
      </c>
      <c r="I132" s="321" t="e">
        <f>+'Anexo III'!#REF!</f>
        <v>#REF!</v>
      </c>
      <c r="J132" s="321">
        <f>+'Anexo III'!D130</f>
        <v>0</v>
      </c>
      <c r="K132" s="321">
        <f>+'Anexo III'!E130</f>
        <v>0</v>
      </c>
      <c r="L132" s="321">
        <f>+'Anexo III'!F130</f>
        <v>0</v>
      </c>
      <c r="M132" s="321">
        <f>+'Anexo III'!G130</f>
        <v>0</v>
      </c>
      <c r="N132" s="321">
        <f>+'Anexo III'!H130</f>
        <v>0</v>
      </c>
      <c r="O132" s="321">
        <f>+'Anexo III'!I130</f>
        <v>0</v>
      </c>
      <c r="P132" s="321">
        <f>+'Anexo III'!J130</f>
        <v>0</v>
      </c>
      <c r="Q132" s="321">
        <f>+'Anexo III'!K130</f>
        <v>0</v>
      </c>
      <c r="R132" s="321" t="e">
        <f>+'Anexo III'!#REF!</f>
        <v>#REF!</v>
      </c>
      <c r="S132" s="321">
        <f>+'Anexo III'!L130</f>
        <v>0</v>
      </c>
      <c r="T132" s="323" t="e">
        <f t="shared" si="14"/>
        <v>#REF!</v>
      </c>
      <c r="U132" s="332" t="e">
        <f t="shared" si="15"/>
        <v>#REF!</v>
      </c>
      <c r="V132" s="341" t="e">
        <f t="shared" si="16"/>
        <v>#REF!</v>
      </c>
      <c r="W132" s="341" t="e">
        <f t="shared" si="17"/>
        <v>#REF!</v>
      </c>
      <c r="X132" s="341" t="e">
        <f t="shared" si="18"/>
        <v>#REF!</v>
      </c>
      <c r="Y132" s="309" t="e">
        <f t="shared" si="19"/>
        <v>#REF!</v>
      </c>
      <c r="Z132" s="341" t="e">
        <f t="shared" si="20"/>
        <v>#REF!</v>
      </c>
      <c r="AA132" s="309">
        <f>+'Valores de referencia'!C132*'Anexo II'!I128</f>
        <v>0</v>
      </c>
      <c r="AB132" s="309" t="e">
        <f>IF(V132&lt;&gt;0,SUBTOTAL(9,'Valores de referencia'!Q132:U132),"")</f>
        <v>#REF!</v>
      </c>
      <c r="AC132" s="309" t="e">
        <f t="shared" si="21"/>
        <v>#REF!</v>
      </c>
    </row>
    <row r="133" spans="1:29" ht="15.75" hidden="1">
      <c r="A133" s="491">
        <f>+'Anexo II'!A129</f>
        <v>0</v>
      </c>
      <c r="B133" s="318"/>
      <c r="C133" s="253"/>
      <c r="D133" s="321" t="e">
        <f>+'Anexo III'!#REF!</f>
        <v>#REF!</v>
      </c>
      <c r="E133" s="321" t="e">
        <f>+'Anexo III'!#REF!</f>
        <v>#REF!</v>
      </c>
      <c r="F133" s="321" t="e">
        <f>+'Anexo III'!#REF!</f>
        <v>#REF!</v>
      </c>
      <c r="G133" s="321">
        <f>+'Anexo III'!B131</f>
        <v>0</v>
      </c>
      <c r="H133" s="321">
        <f>+'Anexo III'!C131</f>
        <v>0</v>
      </c>
      <c r="I133" s="321" t="e">
        <f>+'Anexo III'!#REF!</f>
        <v>#REF!</v>
      </c>
      <c r="J133" s="321">
        <f>+'Anexo III'!D131</f>
        <v>0</v>
      </c>
      <c r="K133" s="321">
        <f>+'Anexo III'!E131</f>
        <v>0</v>
      </c>
      <c r="L133" s="321">
        <f>+'Anexo III'!F131</f>
        <v>0</v>
      </c>
      <c r="M133" s="321">
        <f>+'Anexo III'!G131</f>
        <v>0</v>
      </c>
      <c r="N133" s="321">
        <f>+'Anexo III'!H131</f>
        <v>0</v>
      </c>
      <c r="O133" s="321">
        <f>+'Anexo III'!I131</f>
        <v>0</v>
      </c>
      <c r="P133" s="321">
        <f>+'Anexo III'!J131</f>
        <v>0</v>
      </c>
      <c r="Q133" s="321">
        <f>+'Anexo III'!K131</f>
        <v>0</v>
      </c>
      <c r="R133" s="321" t="e">
        <f>+'Anexo III'!#REF!</f>
        <v>#REF!</v>
      </c>
      <c r="S133" s="321">
        <f>+'Anexo III'!L131</f>
        <v>0</v>
      </c>
      <c r="T133" s="323" t="e">
        <f t="shared" si="14"/>
        <v>#REF!</v>
      </c>
      <c r="U133" s="332" t="e">
        <f t="shared" si="15"/>
        <v>#REF!</v>
      </c>
      <c r="V133" s="341" t="e">
        <f t="shared" si="16"/>
        <v>#REF!</v>
      </c>
      <c r="W133" s="341" t="e">
        <f t="shared" si="17"/>
        <v>#REF!</v>
      </c>
      <c r="X133" s="341" t="e">
        <f t="shared" si="18"/>
        <v>#REF!</v>
      </c>
      <c r="Y133" s="309" t="e">
        <f t="shared" si="19"/>
        <v>#REF!</v>
      </c>
      <c r="Z133" s="341" t="e">
        <f t="shared" si="20"/>
        <v>#REF!</v>
      </c>
      <c r="AA133" s="309">
        <f>+'Valores de referencia'!C133*'Anexo II'!I129</f>
        <v>0</v>
      </c>
      <c r="AB133" s="309" t="e">
        <f>IF(V133&lt;&gt;0,SUBTOTAL(9,'Valores de referencia'!Q133:U133),"")</f>
        <v>#REF!</v>
      </c>
      <c r="AC133" s="309" t="e">
        <f t="shared" si="21"/>
        <v>#REF!</v>
      </c>
    </row>
    <row r="134" spans="1:29" ht="15.75" hidden="1">
      <c r="A134" s="491">
        <f>+'Anexo II'!A130</f>
        <v>0</v>
      </c>
      <c r="B134" s="318"/>
      <c r="C134" s="253"/>
      <c r="D134" s="321" t="e">
        <f>+'Anexo III'!#REF!</f>
        <v>#REF!</v>
      </c>
      <c r="E134" s="321" t="e">
        <f>+'Anexo III'!#REF!</f>
        <v>#REF!</v>
      </c>
      <c r="F134" s="321" t="e">
        <f>+'Anexo III'!#REF!</f>
        <v>#REF!</v>
      </c>
      <c r="G134" s="321">
        <f>+'Anexo III'!B132</f>
        <v>0</v>
      </c>
      <c r="H134" s="321">
        <f>+'Anexo III'!C132</f>
        <v>0</v>
      </c>
      <c r="I134" s="321" t="e">
        <f>+'Anexo III'!#REF!</f>
        <v>#REF!</v>
      </c>
      <c r="J134" s="321">
        <f>+'Anexo III'!D132</f>
        <v>0</v>
      </c>
      <c r="K134" s="321">
        <f>+'Anexo III'!E132</f>
        <v>0</v>
      </c>
      <c r="L134" s="321">
        <f>+'Anexo III'!F132</f>
        <v>0</v>
      </c>
      <c r="M134" s="321">
        <f>+'Anexo III'!G132</f>
        <v>0</v>
      </c>
      <c r="N134" s="321">
        <f>+'Anexo III'!H132</f>
        <v>0</v>
      </c>
      <c r="O134" s="321">
        <f>+'Anexo III'!I132</f>
        <v>0</v>
      </c>
      <c r="P134" s="321">
        <f>+'Anexo III'!J132</f>
        <v>0</v>
      </c>
      <c r="Q134" s="321">
        <f>+'Anexo III'!K132</f>
        <v>0</v>
      </c>
      <c r="R134" s="321" t="e">
        <f>+'Anexo III'!#REF!</f>
        <v>#REF!</v>
      </c>
      <c r="S134" s="321">
        <f>+'Anexo III'!L132</f>
        <v>0</v>
      </c>
      <c r="T134" s="323" t="e">
        <f t="shared" si="14"/>
        <v>#REF!</v>
      </c>
      <c r="U134" s="332" t="e">
        <f t="shared" si="15"/>
        <v>#REF!</v>
      </c>
      <c r="V134" s="341" t="e">
        <f t="shared" si="16"/>
        <v>#REF!</v>
      </c>
      <c r="W134" s="341" t="e">
        <f t="shared" si="17"/>
        <v>#REF!</v>
      </c>
      <c r="X134" s="341" t="e">
        <f t="shared" si="18"/>
        <v>#REF!</v>
      </c>
      <c r="Y134" s="309" t="e">
        <f t="shared" si="19"/>
        <v>#REF!</v>
      </c>
      <c r="Z134" s="341" t="e">
        <f t="shared" si="20"/>
        <v>#REF!</v>
      </c>
      <c r="AA134" s="309">
        <f>+'Valores de referencia'!C134*'Anexo II'!I130</f>
        <v>0</v>
      </c>
      <c r="AB134" s="309" t="e">
        <f>IF(V134&lt;&gt;0,SUBTOTAL(9,'Valores de referencia'!Q134:U134),"")</f>
        <v>#REF!</v>
      </c>
      <c r="AC134" s="309" t="e">
        <f t="shared" si="21"/>
        <v>#REF!</v>
      </c>
    </row>
    <row r="135" spans="1:29" ht="15.75" hidden="1">
      <c r="A135" s="491">
        <f>+'Anexo II'!A131</f>
        <v>0</v>
      </c>
      <c r="B135" s="318"/>
      <c r="C135" s="253"/>
      <c r="D135" s="321" t="e">
        <f>+'Anexo III'!#REF!</f>
        <v>#REF!</v>
      </c>
      <c r="E135" s="321" t="e">
        <f>+'Anexo III'!#REF!</f>
        <v>#REF!</v>
      </c>
      <c r="F135" s="321" t="e">
        <f>+'Anexo III'!#REF!</f>
        <v>#REF!</v>
      </c>
      <c r="G135" s="321">
        <f>+'Anexo III'!B133</f>
        <v>0</v>
      </c>
      <c r="H135" s="321">
        <f>+'Anexo III'!C133</f>
        <v>0</v>
      </c>
      <c r="I135" s="321" t="e">
        <f>+'Anexo III'!#REF!</f>
        <v>#REF!</v>
      </c>
      <c r="J135" s="321">
        <f>+'Anexo III'!D133</f>
        <v>0</v>
      </c>
      <c r="K135" s="321">
        <f>+'Anexo III'!E133</f>
        <v>0</v>
      </c>
      <c r="L135" s="321">
        <f>+'Anexo III'!F133</f>
        <v>0</v>
      </c>
      <c r="M135" s="321">
        <f>+'Anexo III'!G133</f>
        <v>0</v>
      </c>
      <c r="N135" s="321">
        <f>+'Anexo III'!H133</f>
        <v>0</v>
      </c>
      <c r="O135" s="321">
        <f>+'Anexo III'!I133</f>
        <v>0</v>
      </c>
      <c r="P135" s="321">
        <f>+'Anexo III'!J133</f>
        <v>0</v>
      </c>
      <c r="Q135" s="321">
        <f>+'Anexo III'!K133</f>
        <v>0</v>
      </c>
      <c r="R135" s="321" t="e">
        <f>+'Anexo III'!#REF!</f>
        <v>#REF!</v>
      </c>
      <c r="S135" s="321">
        <f>+'Anexo III'!L133</f>
        <v>0</v>
      </c>
      <c r="T135" s="323" t="e">
        <f t="shared" si="14"/>
        <v>#REF!</v>
      </c>
      <c r="U135" s="332" t="e">
        <f t="shared" si="15"/>
        <v>#REF!</v>
      </c>
      <c r="V135" s="341" t="e">
        <f t="shared" si="16"/>
        <v>#REF!</v>
      </c>
      <c r="W135" s="341" t="e">
        <f t="shared" si="17"/>
        <v>#REF!</v>
      </c>
      <c r="X135" s="341" t="e">
        <f t="shared" si="18"/>
        <v>#REF!</v>
      </c>
      <c r="Y135" s="309" t="e">
        <f t="shared" si="19"/>
        <v>#REF!</v>
      </c>
      <c r="Z135" s="341" t="e">
        <f t="shared" si="20"/>
        <v>#REF!</v>
      </c>
      <c r="AA135" s="309">
        <f>+'Valores de referencia'!C135*'Anexo II'!I131</f>
        <v>0</v>
      </c>
      <c r="AB135" s="309" t="e">
        <f>IF(V135&lt;&gt;0,SUBTOTAL(9,'Valores de referencia'!Q135:U135),"")</f>
        <v>#REF!</v>
      </c>
      <c r="AC135" s="309" t="e">
        <f t="shared" si="21"/>
        <v>#REF!</v>
      </c>
    </row>
    <row r="136" spans="1:29" ht="15.75" hidden="1">
      <c r="A136" s="491">
        <f>+'Anexo II'!A132</f>
        <v>0</v>
      </c>
      <c r="B136" s="318"/>
      <c r="C136" s="253"/>
      <c r="D136" s="321" t="e">
        <f>+'Anexo III'!#REF!</f>
        <v>#REF!</v>
      </c>
      <c r="E136" s="321" t="e">
        <f>+'Anexo III'!#REF!</f>
        <v>#REF!</v>
      </c>
      <c r="F136" s="321" t="e">
        <f>+'Anexo III'!#REF!</f>
        <v>#REF!</v>
      </c>
      <c r="G136" s="321">
        <f>+'Anexo III'!B134</f>
        <v>0</v>
      </c>
      <c r="H136" s="321">
        <f>+'Anexo III'!C134</f>
        <v>0</v>
      </c>
      <c r="I136" s="321" t="e">
        <f>+'Anexo III'!#REF!</f>
        <v>#REF!</v>
      </c>
      <c r="J136" s="321">
        <f>+'Anexo III'!D134</f>
        <v>0</v>
      </c>
      <c r="K136" s="321">
        <f>+'Anexo III'!E134</f>
        <v>0</v>
      </c>
      <c r="L136" s="321">
        <f>+'Anexo III'!F134</f>
        <v>0</v>
      </c>
      <c r="M136" s="321">
        <f>+'Anexo III'!G134</f>
        <v>0</v>
      </c>
      <c r="N136" s="321">
        <f>+'Anexo III'!H134</f>
        <v>0</v>
      </c>
      <c r="O136" s="321">
        <f>+'Anexo III'!I134</f>
        <v>0</v>
      </c>
      <c r="P136" s="321">
        <f>+'Anexo III'!J134</f>
        <v>0</v>
      </c>
      <c r="Q136" s="321">
        <f>+'Anexo III'!K134</f>
        <v>0</v>
      </c>
      <c r="R136" s="321" t="e">
        <f>+'Anexo III'!#REF!</f>
        <v>#REF!</v>
      </c>
      <c r="S136" s="321">
        <f>+'Anexo III'!L134</f>
        <v>0</v>
      </c>
      <c r="T136" s="323" t="e">
        <f t="shared" si="14"/>
        <v>#REF!</v>
      </c>
      <c r="U136" s="332" t="e">
        <f t="shared" si="15"/>
        <v>#REF!</v>
      </c>
      <c r="V136" s="341" t="e">
        <f t="shared" si="16"/>
        <v>#REF!</v>
      </c>
      <c r="W136" s="341" t="e">
        <f t="shared" si="17"/>
        <v>#REF!</v>
      </c>
      <c r="X136" s="341" t="e">
        <f t="shared" si="18"/>
        <v>#REF!</v>
      </c>
      <c r="Y136" s="309" t="e">
        <f t="shared" si="19"/>
        <v>#REF!</v>
      </c>
      <c r="Z136" s="341" t="e">
        <f t="shared" si="20"/>
        <v>#REF!</v>
      </c>
      <c r="AA136" s="309">
        <f>+'Valores de referencia'!C136*'Anexo II'!I132</f>
        <v>0</v>
      </c>
      <c r="AB136" s="309" t="e">
        <f>IF(V136&lt;&gt;0,SUBTOTAL(9,'Valores de referencia'!Q136:U136),"")</f>
        <v>#REF!</v>
      </c>
      <c r="AC136" s="309" t="e">
        <f t="shared" si="21"/>
        <v>#REF!</v>
      </c>
    </row>
    <row r="137" spans="1:29" ht="15.75" hidden="1">
      <c r="A137" s="491">
        <f>+'Anexo II'!A133</f>
        <v>0</v>
      </c>
      <c r="B137" s="318"/>
      <c r="C137" s="253"/>
      <c r="D137" s="321" t="e">
        <f>+'Anexo III'!#REF!</f>
        <v>#REF!</v>
      </c>
      <c r="E137" s="321" t="e">
        <f>+'Anexo III'!#REF!</f>
        <v>#REF!</v>
      </c>
      <c r="F137" s="321" t="e">
        <f>+'Anexo III'!#REF!</f>
        <v>#REF!</v>
      </c>
      <c r="G137" s="321">
        <f>+'Anexo III'!B135</f>
        <v>0</v>
      </c>
      <c r="H137" s="321">
        <f>+'Anexo III'!C135</f>
        <v>0</v>
      </c>
      <c r="I137" s="321" t="e">
        <f>+'Anexo III'!#REF!</f>
        <v>#REF!</v>
      </c>
      <c r="J137" s="321">
        <f>+'Anexo III'!D135</f>
        <v>0</v>
      </c>
      <c r="K137" s="321">
        <f>+'Anexo III'!E135</f>
        <v>0</v>
      </c>
      <c r="L137" s="321">
        <f>+'Anexo III'!F135</f>
        <v>0</v>
      </c>
      <c r="M137" s="321">
        <f>+'Anexo III'!G135</f>
        <v>0</v>
      </c>
      <c r="N137" s="321">
        <f>+'Anexo III'!H135</f>
        <v>0</v>
      </c>
      <c r="O137" s="321">
        <f>+'Anexo III'!I135</f>
        <v>0</v>
      </c>
      <c r="P137" s="321">
        <f>+'Anexo III'!J135</f>
        <v>0</v>
      </c>
      <c r="Q137" s="321">
        <f>+'Anexo III'!K135</f>
        <v>0</v>
      </c>
      <c r="R137" s="321" t="e">
        <f>+'Anexo III'!#REF!</f>
        <v>#REF!</v>
      </c>
      <c r="S137" s="321">
        <f>+'Anexo III'!L135</f>
        <v>0</v>
      </c>
      <c r="T137" s="323" t="e">
        <f t="shared" si="14"/>
        <v>#REF!</v>
      </c>
      <c r="U137" s="332" t="e">
        <f t="shared" si="15"/>
        <v>#REF!</v>
      </c>
      <c r="V137" s="341" t="e">
        <f t="shared" si="16"/>
        <v>#REF!</v>
      </c>
      <c r="W137" s="341" t="e">
        <f t="shared" si="17"/>
        <v>#REF!</v>
      </c>
      <c r="X137" s="341" t="e">
        <f t="shared" si="18"/>
        <v>#REF!</v>
      </c>
      <c r="Y137" s="309" t="e">
        <f t="shared" si="19"/>
        <v>#REF!</v>
      </c>
      <c r="Z137" s="341" t="e">
        <f t="shared" si="20"/>
        <v>#REF!</v>
      </c>
      <c r="AA137" s="309">
        <f>+'Valores de referencia'!C137*'Anexo II'!I133</f>
        <v>0</v>
      </c>
      <c r="AB137" s="309" t="e">
        <f>IF(V137&lt;&gt;0,SUBTOTAL(9,'Valores de referencia'!Q137:U137),"")</f>
        <v>#REF!</v>
      </c>
      <c r="AC137" s="309" t="e">
        <f t="shared" si="21"/>
        <v>#REF!</v>
      </c>
    </row>
    <row r="138" spans="1:29" ht="15.75" hidden="1">
      <c r="A138" s="317">
        <f>+'Anexo II'!A134</f>
        <v>0</v>
      </c>
      <c r="B138" s="318"/>
      <c r="C138" s="253"/>
      <c r="D138" s="318"/>
      <c r="E138" s="157"/>
      <c r="F138" s="319"/>
      <c r="G138" s="321">
        <f>+'Anexo III'!B136</f>
        <v>0</v>
      </c>
      <c r="H138" s="321">
        <f>+'Anexo III'!C136</f>
        <v>0</v>
      </c>
      <c r="I138" s="321" t="e">
        <f>+'Anexo III'!#REF!</f>
        <v>#REF!</v>
      </c>
      <c r="J138" s="321">
        <f>+'Anexo III'!D136</f>
        <v>0</v>
      </c>
      <c r="K138" s="321">
        <f>+'Anexo III'!E136</f>
        <v>0</v>
      </c>
      <c r="L138" s="321">
        <f>+'Anexo III'!F136</f>
        <v>0</v>
      </c>
      <c r="M138" s="321">
        <f>+'Anexo III'!G136</f>
        <v>0</v>
      </c>
      <c r="N138" s="321">
        <f>+'Anexo III'!H136</f>
        <v>0</v>
      </c>
      <c r="O138" s="321">
        <f>+'Anexo III'!I136</f>
        <v>0</v>
      </c>
      <c r="P138" s="321">
        <f>+'Anexo III'!J136</f>
        <v>0</v>
      </c>
      <c r="Q138" s="321">
        <f>+'Anexo III'!K136</f>
        <v>0</v>
      </c>
      <c r="R138" s="321" t="e">
        <f>+'Anexo III'!#REF!</f>
        <v>#REF!</v>
      </c>
      <c r="S138" s="321">
        <f>+'Anexo III'!L136</f>
        <v>0</v>
      </c>
      <c r="T138" s="323" t="e">
        <f t="shared" ref="T138:T159" si="22">SUM(G138:S138)</f>
        <v>#REF!</v>
      </c>
      <c r="U138" s="332" t="e">
        <f t="shared" ref="U138:U159" si="23">ROUND(+G138*$G$7+H138*$H$7+I138*$I$7+J138*$J$7+K138*$K$7+L138*$L$7+M138*$M$7+N138*$N$7+O138*$O$7+P138*$P$7+Q138*$Q$7+R138*$R$7+S138*$S$7,2)</f>
        <v>#REF!</v>
      </c>
      <c r="V138" s="341" t="e">
        <f t="shared" ref="V138:V159" si="24">SUM(T138:U138)</f>
        <v>#REF!</v>
      </c>
      <c r="W138" s="341" t="e">
        <f t="shared" ref="W138" si="25">IF(V138=0,"",+U138*Y138/V138)</f>
        <v>#REF!</v>
      </c>
      <c r="X138" s="341">
        <f t="shared" ref="X138:X159" si="26">MIN(D138+E138+F138,AA138)</f>
        <v>0</v>
      </c>
      <c r="Y138" s="309" t="e">
        <f t="shared" ref="Y138:Y159" si="27">MIN(V138,AB138)</f>
        <v>#REF!</v>
      </c>
      <c r="Z138" s="341" t="e">
        <f t="shared" ref="Z138:Z159" si="28">+X138+Y138</f>
        <v>#REF!</v>
      </c>
      <c r="AA138" s="309">
        <f>+'Valores de referencia'!C138*'Anexo II'!I134</f>
        <v>0</v>
      </c>
      <c r="AB138" s="309">
        <f t="shared" ref="AB138" si="29">+AA138-X138</f>
        <v>0</v>
      </c>
      <c r="AC138" s="309" t="e">
        <f t="shared" ref="AC138" si="30">+D138+V138-Z138</f>
        <v>#REF!</v>
      </c>
    </row>
    <row r="139" spans="1:29" ht="15.75" hidden="1">
      <c r="A139" s="317">
        <f>+'Anexo II'!A135</f>
        <v>0</v>
      </c>
      <c r="B139" s="318"/>
      <c r="C139" s="253"/>
      <c r="D139" s="318"/>
      <c r="E139" s="157"/>
      <c r="F139" s="319"/>
      <c r="G139" s="321">
        <f>+'Anexo III'!B137</f>
        <v>0</v>
      </c>
      <c r="H139" s="321">
        <f>+'Anexo III'!C137</f>
        <v>0</v>
      </c>
      <c r="I139" s="321" t="e">
        <f>+'Anexo III'!#REF!</f>
        <v>#REF!</v>
      </c>
      <c r="J139" s="321">
        <f>+'Anexo III'!D137</f>
        <v>0</v>
      </c>
      <c r="K139" s="321">
        <f>+'Anexo III'!E137</f>
        <v>0</v>
      </c>
      <c r="L139" s="321">
        <f>+'Anexo III'!F137</f>
        <v>0</v>
      </c>
      <c r="M139" s="321">
        <f>+'Anexo III'!G137</f>
        <v>0</v>
      </c>
      <c r="N139" s="321">
        <f>+'Anexo III'!H137</f>
        <v>0</v>
      </c>
      <c r="O139" s="321">
        <f>+'Anexo III'!I137</f>
        <v>0</v>
      </c>
      <c r="P139" s="321">
        <f>+'Anexo III'!J137</f>
        <v>0</v>
      </c>
      <c r="Q139" s="321">
        <f>+'Anexo III'!K137</f>
        <v>0</v>
      </c>
      <c r="R139" s="321" t="e">
        <f>+'Anexo III'!#REF!</f>
        <v>#REF!</v>
      </c>
      <c r="S139" s="321">
        <f>+'Anexo III'!L137</f>
        <v>0</v>
      </c>
      <c r="T139" s="323" t="e">
        <f t="shared" si="22"/>
        <v>#REF!</v>
      </c>
      <c r="U139" s="332" t="e">
        <f t="shared" si="23"/>
        <v>#REF!</v>
      </c>
      <c r="V139" s="341" t="e">
        <f t="shared" si="24"/>
        <v>#REF!</v>
      </c>
      <c r="W139" s="341" t="e">
        <f t="shared" ref="W139:W159" si="31">IF(V139=0,"",+U139*Y139/V139)</f>
        <v>#REF!</v>
      </c>
      <c r="X139" s="341">
        <f t="shared" si="26"/>
        <v>0</v>
      </c>
      <c r="Y139" s="309" t="e">
        <f t="shared" si="27"/>
        <v>#REF!</v>
      </c>
      <c r="Z139" s="341" t="e">
        <f t="shared" si="28"/>
        <v>#REF!</v>
      </c>
      <c r="AA139" s="309">
        <f>+'Valores de referencia'!C139*'Anexo II'!I135</f>
        <v>0</v>
      </c>
      <c r="AB139" s="309">
        <f t="shared" ref="AB139:AB159" si="32">+AA139-X139</f>
        <v>0</v>
      </c>
      <c r="AC139" s="309" t="e">
        <f t="shared" ref="AC139:AC159" si="33">+D139+V139-Z139</f>
        <v>#REF!</v>
      </c>
    </row>
    <row r="140" spans="1:29" ht="15.75" hidden="1">
      <c r="A140" s="317">
        <f>+'Anexo II'!A136</f>
        <v>0</v>
      </c>
      <c r="B140" s="318"/>
      <c r="C140" s="253"/>
      <c r="D140" s="318"/>
      <c r="E140" s="157"/>
      <c r="F140" s="319"/>
      <c r="G140" s="321">
        <f>+'Anexo III'!B138</f>
        <v>0</v>
      </c>
      <c r="H140" s="321">
        <f>+'Anexo III'!C138</f>
        <v>0</v>
      </c>
      <c r="I140" s="321" t="e">
        <f>+'Anexo III'!#REF!</f>
        <v>#REF!</v>
      </c>
      <c r="J140" s="321">
        <f>+'Anexo III'!D138</f>
        <v>0</v>
      </c>
      <c r="K140" s="321">
        <f>+'Anexo III'!E138</f>
        <v>0</v>
      </c>
      <c r="L140" s="321">
        <f>+'Anexo III'!F138</f>
        <v>0</v>
      </c>
      <c r="M140" s="321">
        <f>+'Anexo III'!G138</f>
        <v>0</v>
      </c>
      <c r="N140" s="321">
        <f>+'Anexo III'!H138</f>
        <v>0</v>
      </c>
      <c r="O140" s="321">
        <f>+'Anexo III'!I138</f>
        <v>0</v>
      </c>
      <c r="P140" s="321">
        <f>+'Anexo III'!J138</f>
        <v>0</v>
      </c>
      <c r="Q140" s="321">
        <f>+'Anexo III'!K138</f>
        <v>0</v>
      </c>
      <c r="R140" s="321" t="e">
        <f>+'Anexo III'!#REF!</f>
        <v>#REF!</v>
      </c>
      <c r="S140" s="321">
        <f>+'Anexo III'!L138</f>
        <v>0</v>
      </c>
      <c r="T140" s="323" t="e">
        <f t="shared" si="22"/>
        <v>#REF!</v>
      </c>
      <c r="U140" s="332" t="e">
        <f t="shared" si="23"/>
        <v>#REF!</v>
      </c>
      <c r="V140" s="341" t="e">
        <f t="shared" si="24"/>
        <v>#REF!</v>
      </c>
      <c r="W140" s="341" t="e">
        <f t="shared" si="31"/>
        <v>#REF!</v>
      </c>
      <c r="X140" s="341">
        <f t="shared" si="26"/>
        <v>0</v>
      </c>
      <c r="Y140" s="309" t="e">
        <f t="shared" si="27"/>
        <v>#REF!</v>
      </c>
      <c r="Z140" s="341" t="e">
        <f t="shared" si="28"/>
        <v>#REF!</v>
      </c>
      <c r="AA140" s="309">
        <f>+'Valores de referencia'!C140*'Anexo II'!I136</f>
        <v>0</v>
      </c>
      <c r="AB140" s="309">
        <f t="shared" si="32"/>
        <v>0</v>
      </c>
      <c r="AC140" s="309" t="e">
        <f t="shared" si="33"/>
        <v>#REF!</v>
      </c>
    </row>
    <row r="141" spans="1:29" ht="15.75" hidden="1">
      <c r="A141" s="317">
        <f>+'Anexo II'!A137</f>
        <v>0</v>
      </c>
      <c r="B141" s="318"/>
      <c r="C141" s="253"/>
      <c r="D141" s="318"/>
      <c r="E141" s="157"/>
      <c r="F141" s="319"/>
      <c r="G141" s="321">
        <f>+'Anexo III'!B139</f>
        <v>0</v>
      </c>
      <c r="H141" s="321">
        <f>+'Anexo III'!C139</f>
        <v>0</v>
      </c>
      <c r="I141" s="321" t="e">
        <f>+'Anexo III'!#REF!</f>
        <v>#REF!</v>
      </c>
      <c r="J141" s="321">
        <f>+'Anexo III'!D139</f>
        <v>0</v>
      </c>
      <c r="K141" s="321">
        <f>+'Anexo III'!E139</f>
        <v>0</v>
      </c>
      <c r="L141" s="321">
        <f>+'Anexo III'!F139</f>
        <v>0</v>
      </c>
      <c r="M141" s="321">
        <f>+'Anexo III'!G139</f>
        <v>0</v>
      </c>
      <c r="N141" s="321">
        <f>+'Anexo III'!H139</f>
        <v>0</v>
      </c>
      <c r="O141" s="321">
        <f>+'Anexo III'!I139</f>
        <v>0</v>
      </c>
      <c r="P141" s="321">
        <f>+'Anexo III'!J139</f>
        <v>0</v>
      </c>
      <c r="Q141" s="321">
        <f>+'Anexo III'!K139</f>
        <v>0</v>
      </c>
      <c r="R141" s="321" t="e">
        <f>+'Anexo III'!#REF!</f>
        <v>#REF!</v>
      </c>
      <c r="S141" s="321">
        <f>+'Anexo III'!L139</f>
        <v>0</v>
      </c>
      <c r="T141" s="323" t="e">
        <f t="shared" si="22"/>
        <v>#REF!</v>
      </c>
      <c r="U141" s="332" t="e">
        <f t="shared" si="23"/>
        <v>#REF!</v>
      </c>
      <c r="V141" s="341" t="e">
        <f t="shared" si="24"/>
        <v>#REF!</v>
      </c>
      <c r="W141" s="341" t="e">
        <f t="shared" si="31"/>
        <v>#REF!</v>
      </c>
      <c r="X141" s="341">
        <f t="shared" si="26"/>
        <v>0</v>
      </c>
      <c r="Y141" s="309" t="e">
        <f t="shared" si="27"/>
        <v>#REF!</v>
      </c>
      <c r="Z141" s="341" t="e">
        <f t="shared" si="28"/>
        <v>#REF!</v>
      </c>
      <c r="AA141" s="309">
        <f>+'Valores de referencia'!C141*'Anexo II'!I137</f>
        <v>0</v>
      </c>
      <c r="AB141" s="309">
        <f t="shared" si="32"/>
        <v>0</v>
      </c>
      <c r="AC141" s="309" t="e">
        <f t="shared" si="33"/>
        <v>#REF!</v>
      </c>
    </row>
    <row r="142" spans="1:29" ht="15.75" hidden="1">
      <c r="A142" s="317">
        <f>+'Anexo II'!A138</f>
        <v>0</v>
      </c>
      <c r="B142" s="318"/>
      <c r="C142" s="253"/>
      <c r="D142" s="318"/>
      <c r="E142" s="157"/>
      <c r="F142" s="319"/>
      <c r="G142" s="321">
        <f>+'Anexo III'!B140</f>
        <v>0</v>
      </c>
      <c r="H142" s="321">
        <f>+'Anexo III'!C140</f>
        <v>0</v>
      </c>
      <c r="I142" s="321" t="e">
        <f>+'Anexo III'!#REF!</f>
        <v>#REF!</v>
      </c>
      <c r="J142" s="321">
        <f>+'Anexo III'!D140</f>
        <v>0</v>
      </c>
      <c r="K142" s="321">
        <f>+'Anexo III'!E140</f>
        <v>0</v>
      </c>
      <c r="L142" s="321">
        <f>+'Anexo III'!F140</f>
        <v>0</v>
      </c>
      <c r="M142" s="321">
        <f>+'Anexo III'!G140</f>
        <v>0</v>
      </c>
      <c r="N142" s="321">
        <f>+'Anexo III'!H140</f>
        <v>0</v>
      </c>
      <c r="O142" s="321">
        <f>+'Anexo III'!I140</f>
        <v>0</v>
      </c>
      <c r="P142" s="321">
        <f>+'Anexo III'!J140</f>
        <v>0</v>
      </c>
      <c r="Q142" s="321">
        <f>+'Anexo III'!K140</f>
        <v>0</v>
      </c>
      <c r="R142" s="321" t="e">
        <f>+'Anexo III'!#REF!</f>
        <v>#REF!</v>
      </c>
      <c r="S142" s="321">
        <f>+'Anexo III'!L140</f>
        <v>0</v>
      </c>
      <c r="T142" s="323" t="e">
        <f t="shared" si="22"/>
        <v>#REF!</v>
      </c>
      <c r="U142" s="332" t="e">
        <f t="shared" si="23"/>
        <v>#REF!</v>
      </c>
      <c r="V142" s="341" t="e">
        <f t="shared" si="24"/>
        <v>#REF!</v>
      </c>
      <c r="W142" s="341" t="e">
        <f t="shared" si="31"/>
        <v>#REF!</v>
      </c>
      <c r="X142" s="341">
        <f t="shared" si="26"/>
        <v>0</v>
      </c>
      <c r="Y142" s="309" t="e">
        <f t="shared" si="27"/>
        <v>#REF!</v>
      </c>
      <c r="Z142" s="341" t="e">
        <f t="shared" si="28"/>
        <v>#REF!</v>
      </c>
      <c r="AA142" s="309">
        <f>+'Valores de referencia'!C142*'Anexo II'!I138</f>
        <v>0</v>
      </c>
      <c r="AB142" s="309">
        <f t="shared" si="32"/>
        <v>0</v>
      </c>
      <c r="AC142" s="309" t="e">
        <f t="shared" si="33"/>
        <v>#REF!</v>
      </c>
    </row>
    <row r="143" spans="1:29" ht="15.75" hidden="1">
      <c r="A143" s="317">
        <f>+'Anexo II'!A139</f>
        <v>0</v>
      </c>
      <c r="B143" s="318"/>
      <c r="C143" s="253"/>
      <c r="D143" s="318"/>
      <c r="E143" s="157"/>
      <c r="F143" s="319"/>
      <c r="G143" s="321">
        <f>+'Anexo III'!B141</f>
        <v>0</v>
      </c>
      <c r="H143" s="321">
        <f>+'Anexo III'!C141</f>
        <v>0</v>
      </c>
      <c r="I143" s="321" t="e">
        <f>+'Anexo III'!#REF!</f>
        <v>#REF!</v>
      </c>
      <c r="J143" s="321">
        <f>+'Anexo III'!D141</f>
        <v>0</v>
      </c>
      <c r="K143" s="321">
        <f>+'Anexo III'!E141</f>
        <v>0</v>
      </c>
      <c r="L143" s="321">
        <f>+'Anexo III'!F141</f>
        <v>0</v>
      </c>
      <c r="M143" s="321">
        <f>+'Anexo III'!G141</f>
        <v>0</v>
      </c>
      <c r="N143" s="321">
        <f>+'Anexo III'!H141</f>
        <v>0</v>
      </c>
      <c r="O143" s="321">
        <f>+'Anexo III'!I141</f>
        <v>0</v>
      </c>
      <c r="P143" s="321">
        <f>+'Anexo III'!J141</f>
        <v>0</v>
      </c>
      <c r="Q143" s="321">
        <f>+'Anexo III'!K141</f>
        <v>0</v>
      </c>
      <c r="R143" s="321" t="e">
        <f>+'Anexo III'!#REF!</f>
        <v>#REF!</v>
      </c>
      <c r="S143" s="321">
        <f>+'Anexo III'!L141</f>
        <v>0</v>
      </c>
      <c r="T143" s="323" t="e">
        <f t="shared" si="22"/>
        <v>#REF!</v>
      </c>
      <c r="U143" s="332" t="e">
        <f t="shared" si="23"/>
        <v>#REF!</v>
      </c>
      <c r="V143" s="341" t="e">
        <f t="shared" si="24"/>
        <v>#REF!</v>
      </c>
      <c r="W143" s="341" t="e">
        <f t="shared" si="31"/>
        <v>#REF!</v>
      </c>
      <c r="X143" s="341">
        <f t="shared" si="26"/>
        <v>0</v>
      </c>
      <c r="Y143" s="309" t="e">
        <f t="shared" si="27"/>
        <v>#REF!</v>
      </c>
      <c r="Z143" s="341" t="e">
        <f t="shared" si="28"/>
        <v>#REF!</v>
      </c>
      <c r="AA143" s="309">
        <f>+'Valores de referencia'!C143*'Anexo II'!I139</f>
        <v>0</v>
      </c>
      <c r="AB143" s="309">
        <f t="shared" si="32"/>
        <v>0</v>
      </c>
      <c r="AC143" s="309" t="e">
        <f t="shared" si="33"/>
        <v>#REF!</v>
      </c>
    </row>
    <row r="144" spans="1:29" ht="15.75" hidden="1">
      <c r="A144" s="317">
        <f>+'Anexo II'!A140</f>
        <v>0</v>
      </c>
      <c r="B144" s="318"/>
      <c r="C144" s="253"/>
      <c r="D144" s="318"/>
      <c r="E144" s="157"/>
      <c r="F144" s="319"/>
      <c r="G144" s="321">
        <f>+'Anexo III'!B142</f>
        <v>0</v>
      </c>
      <c r="H144" s="321">
        <f>+'Anexo III'!C142</f>
        <v>0</v>
      </c>
      <c r="I144" s="321" t="e">
        <f>+'Anexo III'!#REF!</f>
        <v>#REF!</v>
      </c>
      <c r="J144" s="321">
        <f>+'Anexo III'!D142</f>
        <v>0</v>
      </c>
      <c r="K144" s="321">
        <f>+'Anexo III'!E142</f>
        <v>0</v>
      </c>
      <c r="L144" s="321">
        <f>+'Anexo III'!F142</f>
        <v>0</v>
      </c>
      <c r="M144" s="321">
        <f>+'Anexo III'!G142</f>
        <v>0</v>
      </c>
      <c r="N144" s="321">
        <f>+'Anexo III'!H142</f>
        <v>0</v>
      </c>
      <c r="O144" s="321">
        <f>+'Anexo III'!I142</f>
        <v>0</v>
      </c>
      <c r="P144" s="321">
        <f>+'Anexo III'!J142</f>
        <v>0</v>
      </c>
      <c r="Q144" s="321">
        <f>+'Anexo III'!K142</f>
        <v>0</v>
      </c>
      <c r="R144" s="321" t="e">
        <f>+'Anexo III'!#REF!</f>
        <v>#REF!</v>
      </c>
      <c r="S144" s="321">
        <f>+'Anexo III'!L142</f>
        <v>0</v>
      </c>
      <c r="T144" s="323" t="e">
        <f t="shared" si="22"/>
        <v>#REF!</v>
      </c>
      <c r="U144" s="332" t="e">
        <f t="shared" si="23"/>
        <v>#REF!</v>
      </c>
      <c r="V144" s="341" t="e">
        <f t="shared" si="24"/>
        <v>#REF!</v>
      </c>
      <c r="W144" s="341" t="e">
        <f t="shared" si="31"/>
        <v>#REF!</v>
      </c>
      <c r="X144" s="341">
        <f t="shared" si="26"/>
        <v>0</v>
      </c>
      <c r="Y144" s="309" t="e">
        <f t="shared" si="27"/>
        <v>#REF!</v>
      </c>
      <c r="Z144" s="341" t="e">
        <f t="shared" si="28"/>
        <v>#REF!</v>
      </c>
      <c r="AA144" s="309">
        <f>+'Valores de referencia'!C144*'Anexo II'!I140</f>
        <v>0</v>
      </c>
      <c r="AB144" s="309">
        <f t="shared" si="32"/>
        <v>0</v>
      </c>
      <c r="AC144" s="309" t="e">
        <f t="shared" si="33"/>
        <v>#REF!</v>
      </c>
    </row>
    <row r="145" spans="1:29" ht="15.75" hidden="1">
      <c r="A145" s="317">
        <f>+'Anexo II'!A141</f>
        <v>0</v>
      </c>
      <c r="B145" s="318"/>
      <c r="C145" s="253"/>
      <c r="D145" s="318"/>
      <c r="E145" s="157"/>
      <c r="F145" s="319"/>
      <c r="G145" s="321">
        <f>+'Anexo III'!B143</f>
        <v>0</v>
      </c>
      <c r="H145" s="321">
        <f>+'Anexo III'!C143</f>
        <v>0</v>
      </c>
      <c r="I145" s="321" t="e">
        <f>+'Anexo III'!#REF!</f>
        <v>#REF!</v>
      </c>
      <c r="J145" s="321">
        <f>+'Anexo III'!D143</f>
        <v>0</v>
      </c>
      <c r="K145" s="321">
        <f>+'Anexo III'!E143</f>
        <v>0</v>
      </c>
      <c r="L145" s="321">
        <f>+'Anexo III'!F143</f>
        <v>0</v>
      </c>
      <c r="M145" s="321">
        <f>+'Anexo III'!G143</f>
        <v>0</v>
      </c>
      <c r="N145" s="321">
        <f>+'Anexo III'!H143</f>
        <v>0</v>
      </c>
      <c r="O145" s="321">
        <f>+'Anexo III'!I143</f>
        <v>0</v>
      </c>
      <c r="P145" s="321">
        <f>+'Anexo III'!J143</f>
        <v>0</v>
      </c>
      <c r="Q145" s="321">
        <f>+'Anexo III'!K143</f>
        <v>0</v>
      </c>
      <c r="R145" s="321" t="e">
        <f>+'Anexo III'!#REF!</f>
        <v>#REF!</v>
      </c>
      <c r="S145" s="321">
        <f>+'Anexo III'!L143</f>
        <v>0</v>
      </c>
      <c r="T145" s="323" t="e">
        <f t="shared" si="22"/>
        <v>#REF!</v>
      </c>
      <c r="U145" s="332" t="e">
        <f t="shared" si="23"/>
        <v>#REF!</v>
      </c>
      <c r="V145" s="341" t="e">
        <f t="shared" si="24"/>
        <v>#REF!</v>
      </c>
      <c r="W145" s="341" t="e">
        <f t="shared" si="31"/>
        <v>#REF!</v>
      </c>
      <c r="X145" s="341">
        <f t="shared" si="26"/>
        <v>0</v>
      </c>
      <c r="Y145" s="309" t="e">
        <f t="shared" si="27"/>
        <v>#REF!</v>
      </c>
      <c r="Z145" s="341" t="e">
        <f t="shared" si="28"/>
        <v>#REF!</v>
      </c>
      <c r="AA145" s="309">
        <f>+'Valores de referencia'!C145*'Anexo II'!I141</f>
        <v>0</v>
      </c>
      <c r="AB145" s="309">
        <f t="shared" si="32"/>
        <v>0</v>
      </c>
      <c r="AC145" s="309" t="e">
        <f t="shared" si="33"/>
        <v>#REF!</v>
      </c>
    </row>
    <row r="146" spans="1:29" ht="15.75" hidden="1">
      <c r="A146" s="317">
        <f>+'Anexo II'!A142</f>
        <v>0</v>
      </c>
      <c r="B146" s="318"/>
      <c r="C146" s="253"/>
      <c r="D146" s="318"/>
      <c r="E146" s="157"/>
      <c r="F146" s="319"/>
      <c r="G146" s="321">
        <f>+'Anexo III'!B144</f>
        <v>0</v>
      </c>
      <c r="H146" s="321">
        <f>+'Anexo III'!C144</f>
        <v>0</v>
      </c>
      <c r="I146" s="321" t="e">
        <f>+'Anexo III'!#REF!</f>
        <v>#REF!</v>
      </c>
      <c r="J146" s="321">
        <f>+'Anexo III'!D144</f>
        <v>0</v>
      </c>
      <c r="K146" s="321">
        <f>+'Anexo III'!E144</f>
        <v>0</v>
      </c>
      <c r="L146" s="321">
        <f>+'Anexo III'!F144</f>
        <v>0</v>
      </c>
      <c r="M146" s="321">
        <f>+'Anexo III'!G144</f>
        <v>0</v>
      </c>
      <c r="N146" s="321">
        <f>+'Anexo III'!H144</f>
        <v>0</v>
      </c>
      <c r="O146" s="321">
        <f>+'Anexo III'!I144</f>
        <v>0</v>
      </c>
      <c r="P146" s="321">
        <f>+'Anexo III'!J144</f>
        <v>0</v>
      </c>
      <c r="Q146" s="321">
        <f>+'Anexo III'!K144</f>
        <v>0</v>
      </c>
      <c r="R146" s="321" t="e">
        <f>+'Anexo III'!#REF!</f>
        <v>#REF!</v>
      </c>
      <c r="S146" s="321">
        <f>+'Anexo III'!L144</f>
        <v>0</v>
      </c>
      <c r="T146" s="323" t="e">
        <f t="shared" si="22"/>
        <v>#REF!</v>
      </c>
      <c r="U146" s="332" t="e">
        <f t="shared" si="23"/>
        <v>#REF!</v>
      </c>
      <c r="V146" s="341" t="e">
        <f t="shared" si="24"/>
        <v>#REF!</v>
      </c>
      <c r="W146" s="341" t="e">
        <f t="shared" si="31"/>
        <v>#REF!</v>
      </c>
      <c r="X146" s="341">
        <f t="shared" si="26"/>
        <v>0</v>
      </c>
      <c r="Y146" s="309" t="e">
        <f t="shared" si="27"/>
        <v>#REF!</v>
      </c>
      <c r="Z146" s="341" t="e">
        <f t="shared" si="28"/>
        <v>#REF!</v>
      </c>
      <c r="AA146" s="309">
        <f>+'Valores de referencia'!C146*'Anexo II'!I142</f>
        <v>0</v>
      </c>
      <c r="AB146" s="309">
        <f t="shared" si="32"/>
        <v>0</v>
      </c>
      <c r="AC146" s="309" t="e">
        <f t="shared" si="33"/>
        <v>#REF!</v>
      </c>
    </row>
    <row r="147" spans="1:29" ht="15.75" hidden="1">
      <c r="A147" s="317">
        <f>+'Anexo II'!A143</f>
        <v>0</v>
      </c>
      <c r="B147" s="318"/>
      <c r="C147" s="253"/>
      <c r="D147" s="318"/>
      <c r="E147" s="157"/>
      <c r="F147" s="319"/>
      <c r="G147" s="321">
        <f>+'Anexo III'!B145</f>
        <v>0</v>
      </c>
      <c r="H147" s="321">
        <f>+'Anexo III'!C145</f>
        <v>0</v>
      </c>
      <c r="I147" s="321" t="e">
        <f>+'Anexo III'!#REF!</f>
        <v>#REF!</v>
      </c>
      <c r="J147" s="321">
        <f>+'Anexo III'!D145</f>
        <v>0</v>
      </c>
      <c r="K147" s="321">
        <f>+'Anexo III'!E145</f>
        <v>0</v>
      </c>
      <c r="L147" s="321">
        <f>+'Anexo III'!F145</f>
        <v>0</v>
      </c>
      <c r="M147" s="321">
        <f>+'Anexo III'!G145</f>
        <v>0</v>
      </c>
      <c r="N147" s="321">
        <f>+'Anexo III'!H145</f>
        <v>0</v>
      </c>
      <c r="O147" s="321">
        <f>+'Anexo III'!I145</f>
        <v>0</v>
      </c>
      <c r="P147" s="321">
        <f>+'Anexo III'!J145</f>
        <v>0</v>
      </c>
      <c r="Q147" s="321">
        <f>+'Anexo III'!K145</f>
        <v>0</v>
      </c>
      <c r="R147" s="321" t="e">
        <f>+'Anexo III'!#REF!</f>
        <v>#REF!</v>
      </c>
      <c r="S147" s="321">
        <f>+'Anexo III'!L145</f>
        <v>0</v>
      </c>
      <c r="T147" s="323" t="e">
        <f t="shared" si="22"/>
        <v>#REF!</v>
      </c>
      <c r="U147" s="332" t="e">
        <f t="shared" si="23"/>
        <v>#REF!</v>
      </c>
      <c r="V147" s="341" t="e">
        <f t="shared" si="24"/>
        <v>#REF!</v>
      </c>
      <c r="W147" s="341" t="e">
        <f t="shared" si="31"/>
        <v>#REF!</v>
      </c>
      <c r="X147" s="341">
        <f t="shared" si="26"/>
        <v>0</v>
      </c>
      <c r="Y147" s="309" t="e">
        <f t="shared" si="27"/>
        <v>#REF!</v>
      </c>
      <c r="Z147" s="341" t="e">
        <f t="shared" si="28"/>
        <v>#REF!</v>
      </c>
      <c r="AA147" s="309">
        <f>+'Valores de referencia'!C147*'Anexo II'!I143</f>
        <v>0</v>
      </c>
      <c r="AB147" s="309">
        <f t="shared" si="32"/>
        <v>0</v>
      </c>
      <c r="AC147" s="309" t="e">
        <f t="shared" si="33"/>
        <v>#REF!</v>
      </c>
    </row>
    <row r="148" spans="1:29" ht="15.75" hidden="1">
      <c r="A148" s="317">
        <f>+'Anexo II'!A144</f>
        <v>0</v>
      </c>
      <c r="B148" s="318"/>
      <c r="C148" s="253"/>
      <c r="D148" s="318"/>
      <c r="E148" s="157"/>
      <c r="F148" s="319"/>
      <c r="G148" s="321">
        <f>+'Anexo III'!B146</f>
        <v>0</v>
      </c>
      <c r="H148" s="321">
        <f>+'Anexo III'!C146</f>
        <v>0</v>
      </c>
      <c r="I148" s="321" t="e">
        <f>+'Anexo III'!#REF!</f>
        <v>#REF!</v>
      </c>
      <c r="J148" s="321">
        <f>+'Anexo III'!D146</f>
        <v>0</v>
      </c>
      <c r="K148" s="321">
        <f>+'Anexo III'!E146</f>
        <v>0</v>
      </c>
      <c r="L148" s="321">
        <f>+'Anexo III'!F146</f>
        <v>0</v>
      </c>
      <c r="M148" s="321">
        <f>+'Anexo III'!G146</f>
        <v>0</v>
      </c>
      <c r="N148" s="321">
        <f>+'Anexo III'!H146</f>
        <v>0</v>
      </c>
      <c r="O148" s="321">
        <f>+'Anexo III'!I146</f>
        <v>0</v>
      </c>
      <c r="P148" s="321">
        <f>+'Anexo III'!J146</f>
        <v>0</v>
      </c>
      <c r="Q148" s="321">
        <f>+'Anexo III'!K146</f>
        <v>0</v>
      </c>
      <c r="R148" s="321" t="e">
        <f>+'Anexo III'!#REF!</f>
        <v>#REF!</v>
      </c>
      <c r="S148" s="321">
        <f>+'Anexo III'!L146</f>
        <v>0</v>
      </c>
      <c r="T148" s="323" t="e">
        <f t="shared" si="22"/>
        <v>#REF!</v>
      </c>
      <c r="U148" s="332" t="e">
        <f t="shared" si="23"/>
        <v>#REF!</v>
      </c>
      <c r="V148" s="341" t="e">
        <f t="shared" si="24"/>
        <v>#REF!</v>
      </c>
      <c r="W148" s="341" t="e">
        <f t="shared" si="31"/>
        <v>#REF!</v>
      </c>
      <c r="X148" s="341">
        <f t="shared" si="26"/>
        <v>0</v>
      </c>
      <c r="Y148" s="309" t="e">
        <f t="shared" si="27"/>
        <v>#REF!</v>
      </c>
      <c r="Z148" s="341" t="e">
        <f t="shared" si="28"/>
        <v>#REF!</v>
      </c>
      <c r="AA148" s="309">
        <f>+'Valores de referencia'!C148*'Anexo II'!I144</f>
        <v>0</v>
      </c>
      <c r="AB148" s="309">
        <f t="shared" si="32"/>
        <v>0</v>
      </c>
      <c r="AC148" s="309" t="e">
        <f t="shared" si="33"/>
        <v>#REF!</v>
      </c>
    </row>
    <row r="149" spans="1:29" ht="15.75" hidden="1">
      <c r="A149" s="317">
        <f>+'Anexo II'!A145</f>
        <v>0</v>
      </c>
      <c r="B149" s="318"/>
      <c r="C149" s="253"/>
      <c r="D149" s="318"/>
      <c r="E149" s="157"/>
      <c r="F149" s="319"/>
      <c r="G149" s="321">
        <f>+'Anexo III'!B147</f>
        <v>0</v>
      </c>
      <c r="H149" s="321">
        <f>+'Anexo III'!C147</f>
        <v>0</v>
      </c>
      <c r="I149" s="321" t="e">
        <f>+'Anexo III'!#REF!</f>
        <v>#REF!</v>
      </c>
      <c r="J149" s="321">
        <f>+'Anexo III'!D147</f>
        <v>0</v>
      </c>
      <c r="K149" s="321">
        <f>+'Anexo III'!E147</f>
        <v>0</v>
      </c>
      <c r="L149" s="321">
        <f>+'Anexo III'!F147</f>
        <v>0</v>
      </c>
      <c r="M149" s="321">
        <f>+'Anexo III'!G147</f>
        <v>0</v>
      </c>
      <c r="N149" s="321">
        <f>+'Anexo III'!H147</f>
        <v>0</v>
      </c>
      <c r="O149" s="321">
        <f>+'Anexo III'!I147</f>
        <v>0</v>
      </c>
      <c r="P149" s="321">
        <f>+'Anexo III'!J147</f>
        <v>0</v>
      </c>
      <c r="Q149" s="321">
        <f>+'Anexo III'!K147</f>
        <v>0</v>
      </c>
      <c r="R149" s="321" t="e">
        <f>+'Anexo III'!#REF!</f>
        <v>#REF!</v>
      </c>
      <c r="S149" s="321">
        <f>+'Anexo III'!L147</f>
        <v>0</v>
      </c>
      <c r="T149" s="323" t="e">
        <f t="shared" si="22"/>
        <v>#REF!</v>
      </c>
      <c r="U149" s="332" t="e">
        <f t="shared" si="23"/>
        <v>#REF!</v>
      </c>
      <c r="V149" s="341" t="e">
        <f t="shared" si="24"/>
        <v>#REF!</v>
      </c>
      <c r="W149" s="341" t="e">
        <f t="shared" si="31"/>
        <v>#REF!</v>
      </c>
      <c r="X149" s="341">
        <f t="shared" si="26"/>
        <v>0</v>
      </c>
      <c r="Y149" s="309" t="e">
        <f t="shared" si="27"/>
        <v>#REF!</v>
      </c>
      <c r="Z149" s="341" t="e">
        <f t="shared" si="28"/>
        <v>#REF!</v>
      </c>
      <c r="AA149" s="309">
        <f>+'Valores de referencia'!C149*'Anexo II'!I145</f>
        <v>0</v>
      </c>
      <c r="AB149" s="309">
        <f t="shared" si="32"/>
        <v>0</v>
      </c>
      <c r="AC149" s="309" t="e">
        <f t="shared" si="33"/>
        <v>#REF!</v>
      </c>
    </row>
    <row r="150" spans="1:29" ht="15.75" hidden="1">
      <c r="A150" s="317">
        <f>+'Anexo II'!A146</f>
        <v>0</v>
      </c>
      <c r="B150" s="318"/>
      <c r="C150" s="253"/>
      <c r="D150" s="318"/>
      <c r="E150" s="157"/>
      <c r="F150" s="319"/>
      <c r="G150" s="321">
        <f>+'Anexo III'!B148</f>
        <v>0</v>
      </c>
      <c r="H150" s="321">
        <f>+'Anexo III'!C148</f>
        <v>0</v>
      </c>
      <c r="I150" s="321" t="e">
        <f>+'Anexo III'!#REF!</f>
        <v>#REF!</v>
      </c>
      <c r="J150" s="321">
        <f>+'Anexo III'!D148</f>
        <v>0</v>
      </c>
      <c r="K150" s="321">
        <f>+'Anexo III'!E148</f>
        <v>0</v>
      </c>
      <c r="L150" s="321">
        <f>+'Anexo III'!F148</f>
        <v>0</v>
      </c>
      <c r="M150" s="321">
        <f>+'Anexo III'!G148</f>
        <v>0</v>
      </c>
      <c r="N150" s="321">
        <f>+'Anexo III'!H148</f>
        <v>0</v>
      </c>
      <c r="O150" s="321">
        <f>+'Anexo III'!I148</f>
        <v>0</v>
      </c>
      <c r="P150" s="321">
        <f>+'Anexo III'!J148</f>
        <v>0</v>
      </c>
      <c r="Q150" s="321">
        <f>+'Anexo III'!K148</f>
        <v>0</v>
      </c>
      <c r="R150" s="321" t="e">
        <f>+'Anexo III'!#REF!</f>
        <v>#REF!</v>
      </c>
      <c r="S150" s="321">
        <f>+'Anexo III'!L148</f>
        <v>0</v>
      </c>
      <c r="T150" s="323" t="e">
        <f t="shared" si="22"/>
        <v>#REF!</v>
      </c>
      <c r="U150" s="332" t="e">
        <f t="shared" si="23"/>
        <v>#REF!</v>
      </c>
      <c r="V150" s="341" t="e">
        <f t="shared" si="24"/>
        <v>#REF!</v>
      </c>
      <c r="W150" s="341" t="e">
        <f t="shared" si="31"/>
        <v>#REF!</v>
      </c>
      <c r="X150" s="341">
        <f t="shared" si="26"/>
        <v>0</v>
      </c>
      <c r="Y150" s="309" t="e">
        <f t="shared" si="27"/>
        <v>#REF!</v>
      </c>
      <c r="Z150" s="341" t="e">
        <f t="shared" si="28"/>
        <v>#REF!</v>
      </c>
      <c r="AA150" s="309">
        <f>+'Valores de referencia'!C150*'Anexo II'!I146</f>
        <v>0</v>
      </c>
      <c r="AB150" s="309">
        <f t="shared" si="32"/>
        <v>0</v>
      </c>
      <c r="AC150" s="309" t="e">
        <f t="shared" si="33"/>
        <v>#REF!</v>
      </c>
    </row>
    <row r="151" spans="1:29" ht="15.75" hidden="1">
      <c r="A151" s="317">
        <f>+'Anexo II'!A147</f>
        <v>0</v>
      </c>
      <c r="B151" s="318"/>
      <c r="C151" s="253"/>
      <c r="D151" s="318"/>
      <c r="E151" s="157"/>
      <c r="F151" s="319"/>
      <c r="G151" s="321">
        <f>+'Anexo III'!B149</f>
        <v>0</v>
      </c>
      <c r="H151" s="321">
        <f>+'Anexo III'!C149</f>
        <v>0</v>
      </c>
      <c r="I151" s="321" t="e">
        <f>+'Anexo III'!#REF!</f>
        <v>#REF!</v>
      </c>
      <c r="J151" s="321">
        <f>+'Anexo III'!D149</f>
        <v>0</v>
      </c>
      <c r="K151" s="321">
        <f>+'Anexo III'!E149</f>
        <v>0</v>
      </c>
      <c r="L151" s="321">
        <f>+'Anexo III'!F149</f>
        <v>0</v>
      </c>
      <c r="M151" s="321">
        <f>+'Anexo III'!G149</f>
        <v>0</v>
      </c>
      <c r="N151" s="321">
        <f>+'Anexo III'!H149</f>
        <v>0</v>
      </c>
      <c r="O151" s="321">
        <f>+'Anexo III'!I149</f>
        <v>0</v>
      </c>
      <c r="P151" s="321">
        <f>+'Anexo III'!J149</f>
        <v>0</v>
      </c>
      <c r="Q151" s="321">
        <f>+'Anexo III'!K149</f>
        <v>0</v>
      </c>
      <c r="R151" s="321" t="e">
        <f>+'Anexo III'!#REF!</f>
        <v>#REF!</v>
      </c>
      <c r="S151" s="321">
        <f>+'Anexo III'!L149</f>
        <v>0</v>
      </c>
      <c r="T151" s="323" t="e">
        <f t="shared" si="22"/>
        <v>#REF!</v>
      </c>
      <c r="U151" s="332" t="e">
        <f t="shared" si="23"/>
        <v>#REF!</v>
      </c>
      <c r="V151" s="341" t="e">
        <f t="shared" si="24"/>
        <v>#REF!</v>
      </c>
      <c r="W151" s="341" t="e">
        <f t="shared" si="31"/>
        <v>#REF!</v>
      </c>
      <c r="X151" s="341">
        <f t="shared" si="26"/>
        <v>0</v>
      </c>
      <c r="Y151" s="309" t="e">
        <f t="shared" si="27"/>
        <v>#REF!</v>
      </c>
      <c r="Z151" s="341" t="e">
        <f t="shared" si="28"/>
        <v>#REF!</v>
      </c>
      <c r="AA151" s="309">
        <f>+'Valores de referencia'!C151*'Anexo II'!I147</f>
        <v>0</v>
      </c>
      <c r="AB151" s="309">
        <f t="shared" si="32"/>
        <v>0</v>
      </c>
      <c r="AC151" s="309" t="e">
        <f t="shared" si="33"/>
        <v>#REF!</v>
      </c>
    </row>
    <row r="152" spans="1:29" ht="15.75" hidden="1">
      <c r="A152" s="317">
        <f>+'Anexo II'!A148</f>
        <v>0</v>
      </c>
      <c r="B152" s="318"/>
      <c r="C152" s="253"/>
      <c r="D152" s="318"/>
      <c r="E152" s="157"/>
      <c r="F152" s="319"/>
      <c r="G152" s="321">
        <f>+'Anexo III'!B150</f>
        <v>0</v>
      </c>
      <c r="H152" s="321">
        <f>+'Anexo III'!C150</f>
        <v>0</v>
      </c>
      <c r="I152" s="321" t="e">
        <f>+'Anexo III'!#REF!</f>
        <v>#REF!</v>
      </c>
      <c r="J152" s="321">
        <f>+'Anexo III'!D150</f>
        <v>0</v>
      </c>
      <c r="K152" s="321">
        <f>+'Anexo III'!E150</f>
        <v>0</v>
      </c>
      <c r="L152" s="321">
        <f>+'Anexo III'!F150</f>
        <v>0</v>
      </c>
      <c r="M152" s="321">
        <f>+'Anexo III'!G150</f>
        <v>0</v>
      </c>
      <c r="N152" s="321">
        <f>+'Anexo III'!H150</f>
        <v>0</v>
      </c>
      <c r="O152" s="321">
        <f>+'Anexo III'!I150</f>
        <v>0</v>
      </c>
      <c r="P152" s="321">
        <f>+'Anexo III'!J150</f>
        <v>0</v>
      </c>
      <c r="Q152" s="321">
        <f>+'Anexo III'!K150</f>
        <v>0</v>
      </c>
      <c r="R152" s="321" t="e">
        <f>+'Anexo III'!#REF!</f>
        <v>#REF!</v>
      </c>
      <c r="S152" s="321">
        <f>+'Anexo III'!L150</f>
        <v>0</v>
      </c>
      <c r="T152" s="323" t="e">
        <f t="shared" si="22"/>
        <v>#REF!</v>
      </c>
      <c r="U152" s="332" t="e">
        <f t="shared" si="23"/>
        <v>#REF!</v>
      </c>
      <c r="V152" s="341" t="e">
        <f t="shared" si="24"/>
        <v>#REF!</v>
      </c>
      <c r="W152" s="341" t="e">
        <f t="shared" si="31"/>
        <v>#REF!</v>
      </c>
      <c r="X152" s="341">
        <f t="shared" si="26"/>
        <v>0</v>
      </c>
      <c r="Y152" s="309" t="e">
        <f t="shared" si="27"/>
        <v>#REF!</v>
      </c>
      <c r="Z152" s="341" t="e">
        <f t="shared" si="28"/>
        <v>#REF!</v>
      </c>
      <c r="AA152" s="309">
        <f>+'Valores de referencia'!C152*'Anexo II'!I148</f>
        <v>0</v>
      </c>
      <c r="AB152" s="309">
        <f t="shared" si="32"/>
        <v>0</v>
      </c>
      <c r="AC152" s="309" t="e">
        <f t="shared" si="33"/>
        <v>#REF!</v>
      </c>
    </row>
    <row r="153" spans="1:29" ht="15.75" hidden="1">
      <c r="A153" s="317">
        <f>+'Anexo II'!A149</f>
        <v>0</v>
      </c>
      <c r="B153" s="318"/>
      <c r="C153" s="253"/>
      <c r="D153" s="318"/>
      <c r="E153" s="157"/>
      <c r="F153" s="319"/>
      <c r="G153" s="321">
        <f>+'Anexo III'!B151</f>
        <v>0</v>
      </c>
      <c r="H153" s="321">
        <f>+'Anexo III'!C151</f>
        <v>0</v>
      </c>
      <c r="I153" s="321" t="e">
        <f>+'Anexo III'!#REF!</f>
        <v>#REF!</v>
      </c>
      <c r="J153" s="321">
        <f>+'Anexo III'!D151</f>
        <v>0</v>
      </c>
      <c r="K153" s="321">
        <f>+'Anexo III'!E151</f>
        <v>0</v>
      </c>
      <c r="L153" s="321">
        <f>+'Anexo III'!F151</f>
        <v>0</v>
      </c>
      <c r="M153" s="321">
        <f>+'Anexo III'!G151</f>
        <v>0</v>
      </c>
      <c r="N153" s="321">
        <f>+'Anexo III'!H151</f>
        <v>0</v>
      </c>
      <c r="O153" s="321">
        <f>+'Anexo III'!I151</f>
        <v>0</v>
      </c>
      <c r="P153" s="321">
        <f>+'Anexo III'!J151</f>
        <v>0</v>
      </c>
      <c r="Q153" s="321">
        <f>+'Anexo III'!K151</f>
        <v>0</v>
      </c>
      <c r="R153" s="321" t="e">
        <f>+'Anexo III'!#REF!</f>
        <v>#REF!</v>
      </c>
      <c r="S153" s="321">
        <f>+'Anexo III'!L151</f>
        <v>0</v>
      </c>
      <c r="T153" s="323" t="e">
        <f t="shared" si="22"/>
        <v>#REF!</v>
      </c>
      <c r="U153" s="332" t="e">
        <f t="shared" si="23"/>
        <v>#REF!</v>
      </c>
      <c r="V153" s="341" t="e">
        <f t="shared" si="24"/>
        <v>#REF!</v>
      </c>
      <c r="W153" s="341" t="e">
        <f t="shared" si="31"/>
        <v>#REF!</v>
      </c>
      <c r="X153" s="341">
        <f t="shared" si="26"/>
        <v>0</v>
      </c>
      <c r="Y153" s="309" t="e">
        <f t="shared" si="27"/>
        <v>#REF!</v>
      </c>
      <c r="Z153" s="341" t="e">
        <f t="shared" si="28"/>
        <v>#REF!</v>
      </c>
      <c r="AA153" s="309">
        <f>+'Valores de referencia'!C153*'Anexo II'!I149</f>
        <v>0</v>
      </c>
      <c r="AB153" s="309">
        <f t="shared" si="32"/>
        <v>0</v>
      </c>
      <c r="AC153" s="309" t="e">
        <f t="shared" si="33"/>
        <v>#REF!</v>
      </c>
    </row>
    <row r="154" spans="1:29" ht="15.75" hidden="1">
      <c r="A154" s="317">
        <f>+'Anexo II'!A150</f>
        <v>0</v>
      </c>
      <c r="B154" s="318"/>
      <c r="C154" s="253"/>
      <c r="D154" s="318"/>
      <c r="E154" s="157"/>
      <c r="F154" s="319"/>
      <c r="G154" s="321">
        <f>+'Anexo III'!B152</f>
        <v>0</v>
      </c>
      <c r="H154" s="321">
        <f>+'Anexo III'!C152</f>
        <v>0</v>
      </c>
      <c r="I154" s="321" t="e">
        <f>+'Anexo III'!#REF!</f>
        <v>#REF!</v>
      </c>
      <c r="J154" s="321">
        <f>+'Anexo III'!D152</f>
        <v>0</v>
      </c>
      <c r="K154" s="321">
        <f>+'Anexo III'!E152</f>
        <v>0</v>
      </c>
      <c r="L154" s="321">
        <f>+'Anexo III'!F152</f>
        <v>0</v>
      </c>
      <c r="M154" s="321">
        <f>+'Anexo III'!G152</f>
        <v>0</v>
      </c>
      <c r="N154" s="321">
        <f>+'Anexo III'!H152</f>
        <v>0</v>
      </c>
      <c r="O154" s="321">
        <f>+'Anexo III'!I152</f>
        <v>0</v>
      </c>
      <c r="P154" s="321">
        <f>+'Anexo III'!J152</f>
        <v>0</v>
      </c>
      <c r="Q154" s="321">
        <f>+'Anexo III'!K152</f>
        <v>0</v>
      </c>
      <c r="R154" s="321" t="e">
        <f>+'Anexo III'!#REF!</f>
        <v>#REF!</v>
      </c>
      <c r="S154" s="321">
        <f>+'Anexo III'!L152</f>
        <v>0</v>
      </c>
      <c r="T154" s="323" t="e">
        <f t="shared" si="22"/>
        <v>#REF!</v>
      </c>
      <c r="U154" s="332" t="e">
        <f t="shared" si="23"/>
        <v>#REF!</v>
      </c>
      <c r="V154" s="341" t="e">
        <f t="shared" si="24"/>
        <v>#REF!</v>
      </c>
      <c r="W154" s="341" t="e">
        <f t="shared" si="31"/>
        <v>#REF!</v>
      </c>
      <c r="X154" s="341">
        <f t="shared" si="26"/>
        <v>0</v>
      </c>
      <c r="Y154" s="309" t="e">
        <f t="shared" si="27"/>
        <v>#REF!</v>
      </c>
      <c r="Z154" s="341" t="e">
        <f t="shared" si="28"/>
        <v>#REF!</v>
      </c>
      <c r="AA154" s="309">
        <f>+'Valores de referencia'!C154*'Anexo II'!I150</f>
        <v>0</v>
      </c>
      <c r="AB154" s="309">
        <f t="shared" si="32"/>
        <v>0</v>
      </c>
      <c r="AC154" s="309" t="e">
        <f t="shared" si="33"/>
        <v>#REF!</v>
      </c>
    </row>
    <row r="155" spans="1:29" ht="15.75" hidden="1">
      <c r="A155" s="317">
        <f>+'Anexo II'!A151</f>
        <v>0</v>
      </c>
      <c r="B155" s="318"/>
      <c r="C155" s="253"/>
      <c r="D155" s="318"/>
      <c r="E155" s="157"/>
      <c r="F155" s="319"/>
      <c r="G155" s="321">
        <f>+'Anexo III'!B153</f>
        <v>0</v>
      </c>
      <c r="H155" s="321">
        <f>+'Anexo III'!C153</f>
        <v>0</v>
      </c>
      <c r="I155" s="321" t="e">
        <f>+'Anexo III'!#REF!</f>
        <v>#REF!</v>
      </c>
      <c r="J155" s="321">
        <f>+'Anexo III'!D153</f>
        <v>0</v>
      </c>
      <c r="K155" s="321">
        <f>+'Anexo III'!E153</f>
        <v>0</v>
      </c>
      <c r="L155" s="321">
        <f>+'Anexo III'!F153</f>
        <v>0</v>
      </c>
      <c r="M155" s="321">
        <f>+'Anexo III'!G153</f>
        <v>0</v>
      </c>
      <c r="N155" s="321">
        <f>+'Anexo III'!H153</f>
        <v>0</v>
      </c>
      <c r="O155" s="321">
        <f>+'Anexo III'!I153</f>
        <v>0</v>
      </c>
      <c r="P155" s="321">
        <f>+'Anexo III'!J153</f>
        <v>0</v>
      </c>
      <c r="Q155" s="321">
        <f>+'Anexo III'!K153</f>
        <v>0</v>
      </c>
      <c r="R155" s="321" t="e">
        <f>+'Anexo III'!#REF!</f>
        <v>#REF!</v>
      </c>
      <c r="S155" s="321">
        <f>+'Anexo III'!L153</f>
        <v>0</v>
      </c>
      <c r="T155" s="323" t="e">
        <f t="shared" si="22"/>
        <v>#REF!</v>
      </c>
      <c r="U155" s="332" t="e">
        <f t="shared" si="23"/>
        <v>#REF!</v>
      </c>
      <c r="V155" s="341" t="e">
        <f t="shared" si="24"/>
        <v>#REF!</v>
      </c>
      <c r="W155" s="341" t="e">
        <f t="shared" si="31"/>
        <v>#REF!</v>
      </c>
      <c r="X155" s="341">
        <f t="shared" si="26"/>
        <v>0</v>
      </c>
      <c r="Y155" s="309" t="e">
        <f t="shared" si="27"/>
        <v>#REF!</v>
      </c>
      <c r="Z155" s="341" t="e">
        <f t="shared" si="28"/>
        <v>#REF!</v>
      </c>
      <c r="AA155" s="309">
        <f>+'Valores de referencia'!C155*'Anexo II'!I151</f>
        <v>0</v>
      </c>
      <c r="AB155" s="309">
        <f t="shared" si="32"/>
        <v>0</v>
      </c>
      <c r="AC155" s="309" t="e">
        <f t="shared" si="33"/>
        <v>#REF!</v>
      </c>
    </row>
    <row r="156" spans="1:29" ht="15.75" hidden="1">
      <c r="A156" s="317">
        <f>+'Anexo II'!A152</f>
        <v>0</v>
      </c>
      <c r="B156" s="318"/>
      <c r="C156" s="253"/>
      <c r="D156" s="318"/>
      <c r="E156" s="157"/>
      <c r="F156" s="319"/>
      <c r="G156" s="321">
        <f>+'Anexo III'!B154</f>
        <v>0</v>
      </c>
      <c r="H156" s="321">
        <f>+'Anexo III'!C154</f>
        <v>0</v>
      </c>
      <c r="I156" s="321" t="e">
        <f>+'Anexo III'!#REF!</f>
        <v>#REF!</v>
      </c>
      <c r="J156" s="321">
        <f>+'Anexo III'!D154</f>
        <v>0</v>
      </c>
      <c r="K156" s="321">
        <f>+'Anexo III'!E154</f>
        <v>0</v>
      </c>
      <c r="L156" s="321">
        <f>+'Anexo III'!F154</f>
        <v>0</v>
      </c>
      <c r="M156" s="321">
        <f>+'Anexo III'!G154</f>
        <v>0</v>
      </c>
      <c r="N156" s="321">
        <f>+'Anexo III'!H154</f>
        <v>0</v>
      </c>
      <c r="O156" s="321">
        <f>+'Anexo III'!I154</f>
        <v>0</v>
      </c>
      <c r="P156" s="321">
        <f>+'Anexo III'!J154</f>
        <v>0</v>
      </c>
      <c r="Q156" s="321">
        <f>+'Anexo III'!K154</f>
        <v>0</v>
      </c>
      <c r="R156" s="321" t="e">
        <f>+'Anexo III'!#REF!</f>
        <v>#REF!</v>
      </c>
      <c r="S156" s="321">
        <f>+'Anexo III'!L154</f>
        <v>0</v>
      </c>
      <c r="T156" s="323" t="e">
        <f t="shared" si="22"/>
        <v>#REF!</v>
      </c>
      <c r="U156" s="332" t="e">
        <f t="shared" si="23"/>
        <v>#REF!</v>
      </c>
      <c r="V156" s="341" t="e">
        <f t="shared" si="24"/>
        <v>#REF!</v>
      </c>
      <c r="W156" s="341" t="e">
        <f t="shared" si="31"/>
        <v>#REF!</v>
      </c>
      <c r="X156" s="341">
        <f t="shared" si="26"/>
        <v>0</v>
      </c>
      <c r="Y156" s="309" t="e">
        <f t="shared" si="27"/>
        <v>#REF!</v>
      </c>
      <c r="Z156" s="341" t="e">
        <f t="shared" si="28"/>
        <v>#REF!</v>
      </c>
      <c r="AA156" s="309">
        <f>+'Valores de referencia'!C156*'Anexo II'!I152</f>
        <v>0</v>
      </c>
      <c r="AB156" s="309">
        <f t="shared" si="32"/>
        <v>0</v>
      </c>
      <c r="AC156" s="309" t="e">
        <f t="shared" si="33"/>
        <v>#REF!</v>
      </c>
    </row>
    <row r="157" spans="1:29" ht="15.75" hidden="1">
      <c r="A157" s="317">
        <f>+'Anexo II'!A153</f>
        <v>0</v>
      </c>
      <c r="B157" s="318"/>
      <c r="C157" s="253"/>
      <c r="D157" s="318"/>
      <c r="E157" s="157"/>
      <c r="F157" s="319"/>
      <c r="G157" s="321">
        <f>+'Anexo III'!B155</f>
        <v>0</v>
      </c>
      <c r="H157" s="321">
        <f>+'Anexo III'!C155</f>
        <v>0</v>
      </c>
      <c r="I157" s="321" t="e">
        <f>+'Anexo III'!#REF!</f>
        <v>#REF!</v>
      </c>
      <c r="J157" s="321">
        <f>+'Anexo III'!D155</f>
        <v>0</v>
      </c>
      <c r="K157" s="321">
        <f>+'Anexo III'!E155</f>
        <v>0</v>
      </c>
      <c r="L157" s="321">
        <f>+'Anexo III'!F155</f>
        <v>0</v>
      </c>
      <c r="M157" s="321">
        <f>+'Anexo III'!G155</f>
        <v>0</v>
      </c>
      <c r="N157" s="321">
        <f>+'Anexo III'!H155</f>
        <v>0</v>
      </c>
      <c r="O157" s="321">
        <f>+'Anexo III'!I155</f>
        <v>0</v>
      </c>
      <c r="P157" s="321">
        <f>+'Anexo III'!J155</f>
        <v>0</v>
      </c>
      <c r="Q157" s="321">
        <f>+'Anexo III'!K155</f>
        <v>0</v>
      </c>
      <c r="R157" s="321" t="e">
        <f>+'Anexo III'!#REF!</f>
        <v>#REF!</v>
      </c>
      <c r="S157" s="321">
        <f>+'Anexo III'!L155</f>
        <v>0</v>
      </c>
      <c r="T157" s="323" t="e">
        <f t="shared" si="22"/>
        <v>#REF!</v>
      </c>
      <c r="U157" s="332" t="e">
        <f t="shared" si="23"/>
        <v>#REF!</v>
      </c>
      <c r="V157" s="341" t="e">
        <f t="shared" si="24"/>
        <v>#REF!</v>
      </c>
      <c r="W157" s="341" t="e">
        <f t="shared" si="31"/>
        <v>#REF!</v>
      </c>
      <c r="X157" s="341">
        <f t="shared" si="26"/>
        <v>0</v>
      </c>
      <c r="Y157" s="309" t="e">
        <f t="shared" si="27"/>
        <v>#REF!</v>
      </c>
      <c r="Z157" s="341" t="e">
        <f t="shared" si="28"/>
        <v>#REF!</v>
      </c>
      <c r="AA157" s="309">
        <f>+'Valores de referencia'!C157*'Anexo II'!I153</f>
        <v>0</v>
      </c>
      <c r="AB157" s="309">
        <f t="shared" si="32"/>
        <v>0</v>
      </c>
      <c r="AC157" s="309" t="e">
        <f t="shared" si="33"/>
        <v>#REF!</v>
      </c>
    </row>
    <row r="158" spans="1:29" ht="15.75" hidden="1">
      <c r="A158" s="317">
        <f>+'Anexo II'!A154</f>
        <v>0</v>
      </c>
      <c r="B158" s="318"/>
      <c r="C158" s="253"/>
      <c r="D158" s="318"/>
      <c r="E158" s="157"/>
      <c r="F158" s="319"/>
      <c r="G158" s="321">
        <f>+'Anexo III'!B156</f>
        <v>0</v>
      </c>
      <c r="H158" s="321">
        <f>+'Anexo III'!C156</f>
        <v>0</v>
      </c>
      <c r="I158" s="321" t="e">
        <f>+'Anexo III'!#REF!</f>
        <v>#REF!</v>
      </c>
      <c r="J158" s="321">
        <f>+'Anexo III'!D156</f>
        <v>0</v>
      </c>
      <c r="K158" s="321">
        <f>+'Anexo III'!E156</f>
        <v>0</v>
      </c>
      <c r="L158" s="321">
        <f>+'Anexo III'!F156</f>
        <v>0</v>
      </c>
      <c r="M158" s="321">
        <f>+'Anexo III'!G156</f>
        <v>0</v>
      </c>
      <c r="N158" s="321">
        <f>+'Anexo III'!H156</f>
        <v>0</v>
      </c>
      <c r="O158" s="321">
        <f>+'Anexo III'!I156</f>
        <v>0</v>
      </c>
      <c r="P158" s="321">
        <f>+'Anexo III'!J156</f>
        <v>0</v>
      </c>
      <c r="Q158" s="321">
        <f>+'Anexo III'!K156</f>
        <v>0</v>
      </c>
      <c r="R158" s="321" t="e">
        <f>+'Anexo III'!#REF!</f>
        <v>#REF!</v>
      </c>
      <c r="S158" s="321">
        <f>+'Anexo III'!L156</f>
        <v>0</v>
      </c>
      <c r="T158" s="323" t="e">
        <f t="shared" si="22"/>
        <v>#REF!</v>
      </c>
      <c r="U158" s="332" t="e">
        <f t="shared" si="23"/>
        <v>#REF!</v>
      </c>
      <c r="V158" s="341" t="e">
        <f t="shared" si="24"/>
        <v>#REF!</v>
      </c>
      <c r="W158" s="341" t="e">
        <f t="shared" si="31"/>
        <v>#REF!</v>
      </c>
      <c r="X158" s="341">
        <f t="shared" si="26"/>
        <v>0</v>
      </c>
      <c r="Y158" s="309" t="e">
        <f t="shared" si="27"/>
        <v>#REF!</v>
      </c>
      <c r="Z158" s="341" t="e">
        <f t="shared" si="28"/>
        <v>#REF!</v>
      </c>
      <c r="AA158" s="309">
        <f>+'Valores de referencia'!C158*'Anexo II'!I154</f>
        <v>0</v>
      </c>
      <c r="AB158" s="309">
        <f t="shared" si="32"/>
        <v>0</v>
      </c>
      <c r="AC158" s="309" t="e">
        <f t="shared" si="33"/>
        <v>#REF!</v>
      </c>
    </row>
    <row r="159" spans="1:29" ht="15.75" hidden="1">
      <c r="A159" s="317">
        <f>+'Anexo II'!A155</f>
        <v>0</v>
      </c>
      <c r="B159" s="318"/>
      <c r="C159" s="253"/>
      <c r="D159" s="318"/>
      <c r="E159" s="157"/>
      <c r="F159" s="319"/>
      <c r="G159" s="321">
        <f>+'Anexo III'!B157</f>
        <v>0</v>
      </c>
      <c r="H159" s="321">
        <f>+'Anexo III'!C157</f>
        <v>0</v>
      </c>
      <c r="I159" s="321" t="e">
        <f>+'Anexo III'!#REF!</f>
        <v>#REF!</v>
      </c>
      <c r="J159" s="321">
        <f>+'Anexo III'!D157</f>
        <v>0</v>
      </c>
      <c r="K159" s="321">
        <f>+'Anexo III'!E157</f>
        <v>0</v>
      </c>
      <c r="L159" s="321">
        <f>+'Anexo III'!F157</f>
        <v>0</v>
      </c>
      <c r="M159" s="321">
        <f>+'Anexo III'!G157</f>
        <v>0</v>
      </c>
      <c r="N159" s="321">
        <f>+'Anexo III'!H157</f>
        <v>0</v>
      </c>
      <c r="O159" s="321">
        <f>+'Anexo III'!I157</f>
        <v>0</v>
      </c>
      <c r="P159" s="321">
        <f>+'Anexo III'!J157</f>
        <v>0</v>
      </c>
      <c r="Q159" s="321">
        <f>+'Anexo III'!K157</f>
        <v>0</v>
      </c>
      <c r="R159" s="321" t="e">
        <f>+'Anexo III'!#REF!</f>
        <v>#REF!</v>
      </c>
      <c r="S159" s="321">
        <f>+'Anexo III'!L157</f>
        <v>0</v>
      </c>
      <c r="T159" s="323" t="e">
        <f t="shared" si="22"/>
        <v>#REF!</v>
      </c>
      <c r="U159" s="332" t="e">
        <f t="shared" si="23"/>
        <v>#REF!</v>
      </c>
      <c r="V159" s="341" t="e">
        <f t="shared" si="24"/>
        <v>#REF!</v>
      </c>
      <c r="W159" s="341" t="e">
        <f t="shared" si="31"/>
        <v>#REF!</v>
      </c>
      <c r="X159" s="341">
        <f t="shared" si="26"/>
        <v>0</v>
      </c>
      <c r="Y159" s="309" t="e">
        <f t="shared" si="27"/>
        <v>#REF!</v>
      </c>
      <c r="Z159" s="341" t="e">
        <f t="shared" si="28"/>
        <v>#REF!</v>
      </c>
      <c r="AA159" s="309">
        <f>+'Valores de referencia'!C159*'Anexo II'!I155</f>
        <v>0</v>
      </c>
      <c r="AB159" s="309">
        <f t="shared" si="32"/>
        <v>0</v>
      </c>
      <c r="AC159" s="309" t="e">
        <f t="shared" si="33"/>
        <v>#REF!</v>
      </c>
    </row>
    <row r="160" spans="1:29" s="343" customFormat="1" ht="15">
      <c r="A160" s="435"/>
      <c r="B160" s="436" t="e">
        <f>SUBTOTAL(9,B10:B159)</f>
        <v>#REF!</v>
      </c>
      <c r="C160" s="437" t="e">
        <f>SUBTOTAL(9,C10:C159)</f>
        <v>#REF!</v>
      </c>
      <c r="D160" s="436" t="e">
        <f>SUBTOTAL(9,D10:D159)</f>
        <v>#REF!</v>
      </c>
      <c r="E160" s="438" t="e">
        <f>SUBTOTAL(9,E10:E159)</f>
        <v>#REF!</v>
      </c>
      <c r="F160" s="439" t="e">
        <f>SUBTOTAL(9,F10:F159)</f>
        <v>#REF!</v>
      </c>
      <c r="G160" s="440">
        <f>SUBTOTAL(109,'Cálculo dos apoios'!$G$10:$G$159)</f>
        <v>0</v>
      </c>
      <c r="H160" s="438">
        <f t="shared" ref="H160:Q160" si="34">SUBTOTAL(9,H10:H159)</f>
        <v>0</v>
      </c>
      <c r="I160" s="438" t="e">
        <f t="shared" si="34"/>
        <v>#REF!</v>
      </c>
      <c r="J160" s="438">
        <f t="shared" si="34"/>
        <v>0</v>
      </c>
      <c r="K160" s="438">
        <f t="shared" si="34"/>
        <v>0</v>
      </c>
      <c r="L160" s="438">
        <f t="shared" si="34"/>
        <v>0</v>
      </c>
      <c r="M160" s="438">
        <f t="shared" si="34"/>
        <v>0</v>
      </c>
      <c r="N160" s="438">
        <f t="shared" si="34"/>
        <v>0</v>
      </c>
      <c r="O160" s="438">
        <f t="shared" si="34"/>
        <v>0</v>
      </c>
      <c r="P160" s="438">
        <f t="shared" si="34"/>
        <v>0</v>
      </c>
      <c r="Q160" s="438">
        <f t="shared" si="34"/>
        <v>0</v>
      </c>
      <c r="R160" s="438" t="e">
        <f>SUBTOTAL(109,'Cálculo dos apoios'!$R$10:$R$159)</f>
        <v>#REF!</v>
      </c>
      <c r="S160" s="439">
        <f t="shared" ref="S160:AC160" si="35">SUBTOTAL(9,S10:S159)</f>
        <v>0</v>
      </c>
      <c r="T160" s="342" t="e">
        <f t="shared" si="35"/>
        <v>#REF!</v>
      </c>
      <c r="U160" s="439" t="e">
        <f t="shared" si="35"/>
        <v>#REF!</v>
      </c>
      <c r="V160" s="439" t="e">
        <f t="shared" si="35"/>
        <v>#REF!</v>
      </c>
      <c r="W160" s="439" t="e">
        <f t="shared" si="35"/>
        <v>#REF!</v>
      </c>
      <c r="X160" s="439" t="e">
        <f t="shared" si="35"/>
        <v>#REF!</v>
      </c>
      <c r="Y160" s="439" t="e">
        <f t="shared" si="35"/>
        <v>#REF!</v>
      </c>
      <c r="Z160" s="439" t="e">
        <f t="shared" si="35"/>
        <v>#REF!</v>
      </c>
      <c r="AA160" s="439">
        <f t="shared" si="35"/>
        <v>7286794</v>
      </c>
      <c r="AB160" s="439">
        <f t="shared" si="35"/>
        <v>0</v>
      </c>
      <c r="AC160" s="439" t="e">
        <f t="shared" si="35"/>
        <v>#REF!</v>
      </c>
    </row>
    <row r="163" spans="21:21">
      <c r="U163" s="570"/>
    </row>
  </sheetData>
  <autoFilter ref="A9:AC159">
    <filterColumn colId="0">
      <filters>
        <filter val="AP01. Bloco A Piso 1. T2 / 001"/>
        <filter val="AP01. Bloco B Piso 1. T2 / 001"/>
        <filter val="AP02. Bloco A Piso 1. T2A / 002"/>
        <filter val="AP02. Bloco B Piso 1. T2A / 002"/>
        <filter val="AP03. Bloco A Piso 1. T1 / 003"/>
        <filter val="AP03. Bloco B Piso 1. T1 / 003"/>
        <filter val="AP04. Bloco A Piso 1. T2 / 004"/>
        <filter val="AP04. Bloco B Piso 1. T2 / 004"/>
        <filter val="AP05. Bloco A Piso 1. T2 / 005"/>
        <filter val="AP05. Bloco B Piso 1. T2 / 005"/>
        <filter val="AP06. Bloco A Piso 1. T3 / 006"/>
        <filter val="AP06. Bloco B Piso 1. T3 / 006"/>
        <filter val="AP07. Bloco A Piso 1. T0 / 007"/>
        <filter val="AP07. Bloco B Piso 1. T0 / 007"/>
        <filter val="AP08. Bloco A Piso 1. T1 / 008"/>
        <filter val="AP08. Bloco B Piso 1. T1 / 008"/>
        <filter val="AP09. Bloco A Piso 2. T2 / 009"/>
        <filter val="AP09. Bloco B Piso 2. T2 / 009"/>
        <filter val="AP10. Bloco A Piso 2. T2A / 010"/>
        <filter val="AP10. Bloco B Piso 2. T2A / 010"/>
        <filter val="AP11. Bloco A Piso 2. T1 / 011"/>
        <filter val="AP11. Bloco B Piso 2. T1 / 011"/>
        <filter val="AP12. Bloco A Piso 2. T2 / 012"/>
        <filter val="AP12. Bloco B Piso 2. T2 / 012"/>
        <filter val="AP13. Bloco A Piso 2. T2 / 013"/>
        <filter val="AP13. Bloco B Piso 2. T2 / 013"/>
        <filter val="AP14. Bloco A Piso 2. T3 / 014"/>
        <filter val="AP14. Bloco B Piso 2. T3 / 014"/>
        <filter val="AP15. Bloco A Piso 2. T0 / 015"/>
        <filter val="AP15. Bloco B Piso 2. T0 / 015"/>
        <filter val="AP16. Bloco A Piso 2. T1 / 016"/>
        <filter val="AP16. Bloco B Piso 2. T1 / 016"/>
        <filter val="AP17. Bloco A Piso 3. T2 / 017"/>
        <filter val="AP17. Bloco B Piso 3. T2 / 017"/>
        <filter val="AP18. Bloco A Piso 3. T2A / 018"/>
        <filter val="AP18. Bloco B Piso 3. T2A / 018"/>
        <filter val="AP19. Bloco A Piso 3. T1 / 019"/>
        <filter val="AP19. Bloco B Piso 3. T1 / 019"/>
        <filter val="AP20. Bloco A Piso 3. T2 / 020"/>
        <filter val="AP20. Bloco B Piso 3. T2 / 020"/>
        <filter val="AP21. Bloco A Piso 3. T2 / 021"/>
        <filter val="AP21. Bloco B Piso 3. T2 / 021"/>
        <filter val="AP22. Bloco A Piso 3. T3 / 022"/>
        <filter val="AP22. Bloco B Piso 3. T3 / 022"/>
        <filter val="AP23. Bloco A Piso 3. T0 / 023"/>
        <filter val="AP23. Bloco B Piso 3. T0 / 023"/>
        <filter val="AP24. Bloco A Piso 3. T1 / 024"/>
        <filter val="AP24. Bloco B Piso 3. T1 / 024"/>
        <filter val="AP25. Bloco A Piso 4. T2 / 025"/>
        <filter val="AP25. Bloco B Piso 4. T2 / 025"/>
        <filter val="AP26. Bloco A Piso 4. T2A / 026"/>
        <filter val="AP26. Bloco B Piso 4. T2A / 026"/>
        <filter val="AP27. Bloco A Piso 4. T1 / 027"/>
        <filter val="AP27. Bloco B Piso 4. T1 / 027"/>
        <filter val="AP28. Bloco A Piso 4. T2 / 028"/>
        <filter val="AP28. Bloco B Piso 4. T2 / 028"/>
        <filter val="AP29. Bloco A Piso 4. T2 / 029"/>
        <filter val="AP29. Bloco B Piso 4. T2 / 029"/>
        <filter val="AP30. Bloco A Piso 4 T3 / 030"/>
        <filter val="AP30. Bloco B Piso 4 T3 / 030"/>
        <filter val="AP31. Bloco A Piso 4. T0 / 031"/>
        <filter val="AP31. Bloco B Piso 4. T0 / 031"/>
        <filter val="AP32. Bloco A Piso 4. T1 / 032"/>
        <filter val="AP32. Bloco B Piso 4. T1 / 032"/>
        <filter val="AP33. Bloco A Piso 5. T2 / 033"/>
        <filter val="AP33. Bloco B Piso 5. T2 / 033"/>
        <filter val="AP34. Bloco A Piso 5. T2A / 034"/>
        <filter val="AP34. Bloco B Piso 5. T2A / 034"/>
        <filter val="AP35. Bloco A Piso 5. T1 / 035"/>
        <filter val="AP35. Bloco B Piso 5. T1 / 035"/>
        <filter val="AP36. Bloco A Piso 5. T2 / 036"/>
        <filter val="AP36. Bloco B Piso 5. T2 / 036"/>
        <filter val="AP37. Bloco A Piso 5. T2 / 037"/>
        <filter val="AP37. Bloco B Piso 5. T2 / 037"/>
        <filter val="AP38. Bloco A Piso 5 T3 / 038"/>
        <filter val="AP38. Bloco B Piso 5 T3 / 038"/>
        <filter val="AP39. Bloco A Piso 5. T0 / 039"/>
        <filter val="AP39. Bloco B Piso 5. T0 / 039"/>
        <filter val="AP40. Bloco A Piso 5. T1 / 040"/>
        <filter val="AP40. Bloco B Piso 5. T1 / 040"/>
        <filter val="AP41. Bloco A Piso 6. T2 / 041"/>
        <filter val="AP41. Bloco B Piso 6. T2 / 041"/>
        <filter val="AP42. Bloco A Piso 6. T2A / 042"/>
        <filter val="AP42. Bloco B Piso 6. T2A / 042"/>
        <filter val="AP43. Bloco A Piso 6. T1 / 043"/>
        <filter val="AP43. Bloco B Piso 6. T1 / 043"/>
        <filter val="AP44. Bloco A Piso 6. T2 / 044"/>
        <filter val="AP44. Bloco B Piso 6. T2 / 044"/>
        <filter val="AP45. Bloco A Piso 6. T2 / 045"/>
        <filter val="AP45. Bloco B Piso 6. T2 / 045"/>
        <filter val="AP46. Bloco A Piso 6 T3 / 046"/>
        <filter val="AP46. Bloco B Piso 6 T3 / 046"/>
        <filter val="AP47. Bloco A Piso 6. T0 / 047"/>
        <filter val="AP47. Bloco B Piso 6. T0 / 047"/>
        <filter val="AP48. Bloco A Piso 6. T1 / 048"/>
        <filter val="AP48. Bloco B Piso 6. T1 / 048"/>
        <filter val="AP49. Bloco A Piso 7. T2 / 049"/>
        <filter val="AP49. Bloco B Piso 7. T2 / 049"/>
        <filter val="AP50. Bloco A Piso 7. T2A / 050"/>
        <filter val="AP50. Bloco B Piso 7. T2A / 050"/>
        <filter val="AP51. Bloco A Piso 7. T1 / 051"/>
        <filter val="AP51. Bloco B Piso 7. T1 / 051"/>
        <filter val="AP52. Bloco A Piso 7. T2 / 052"/>
        <filter val="AP52. Bloco B Piso 7. T2 / 052"/>
        <filter val="AP53. Bloco A Piso 7. T2 / 053"/>
        <filter val="AP53. Bloco B Piso 7. T2 / 053"/>
        <filter val="AP54. Bloco A Piso 7 T3 / 054"/>
        <filter val="AP54. Bloco B Piso 7 T3 / 054"/>
        <filter val="AP55. Bloco A Piso 7. T0 / 055"/>
        <filter val="AP55. Bloco B Piso 7. T0 / 055"/>
        <filter val="AP56. Bloco A Piso 7. T1 / 056"/>
        <filter val="AP56. Bloco B Piso 7. T1 / 056"/>
        <filter val="AP57. Bloco A Piso 8. T2 / 057"/>
        <filter val="AP57. Bloco B Piso 8. T2 / 057"/>
        <filter val="AP58. Bloco A Piso 8. T2A / 058"/>
        <filter val="AP58. Bloco B Piso 8. T2A / 058"/>
        <filter val="AP59. Bloco A Piso 8. T1 / 059"/>
        <filter val="AP59. Bloco B Piso 8. T1 / 059"/>
        <filter val="AP60. Bloco A Piso 8. T2 / 060"/>
        <filter val="AP60. Bloco B Piso 8. T2 / 060"/>
        <filter val="AP61. Bloco A Piso 8. T2 / 061"/>
        <filter val="AP61. Bloco B Piso 8. T2 / 061"/>
        <filter val="AP62. Bloco A Piso 8 T3 / 062"/>
        <filter val="AP62. Bloco B Piso 8 T3 / 062"/>
        <filter val="AP63. Bloco A Piso 8. T0 / 063"/>
        <filter val="AP63. Bloco B Piso 8. T0 / 063"/>
        <filter val="AP64. Bloco A Piso 8. T1 / 064"/>
        <filter val="AP64. Bloco B Piso 8. T1 / 064"/>
      </filters>
    </filterColumn>
    <filterColumn colId="19">
      <filters>
        <filter val="132.412.94 €"/>
        <filter val="133.177.96 €"/>
        <filter val="136.229.08 €"/>
        <filter val="137.021.11 €"/>
        <filter val="145.607.44 €"/>
        <filter val="146.372.46 €"/>
        <filter val="149.801.59 €"/>
        <filter val="150.593.62 €"/>
        <filter val="61.976.30 €"/>
        <filter val="62.147.31 €"/>
        <filter val="63.929.38 €"/>
        <filter val="71.696.66 €"/>
        <filter val="72.272.69 €"/>
        <filter val="74.342.76 €"/>
        <filter val="78.491.92 €"/>
        <filter val="81.984.05 €"/>
        <filter val="84.351.14 €"/>
        <filter val="94.827.53 €"/>
        <filter val="97.554.63 €"/>
      </filters>
    </filterColumn>
  </autoFilter>
  <mergeCells count="5">
    <mergeCell ref="B8:C8"/>
    <mergeCell ref="D8:F8"/>
    <mergeCell ref="G8:S8"/>
    <mergeCell ref="A3:AC3"/>
    <mergeCell ref="A2:AC2"/>
  </mergeCells>
  <conditionalFormatting sqref="B138:D159 B38:C137">
    <cfRule type="duplicateValues" dxfId="12" priority="3"/>
  </conditionalFormatting>
  <conditionalFormatting sqref="A10:A137">
    <cfRule type="duplicateValues" dxfId="11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59"/>
  <sheetViews>
    <sheetView showGridLines="0" view="pageBreakPreview" zoomScale="75" zoomScaleNormal="100" zoomScaleSheetLayoutView="75" workbookViewId="0">
      <selection activeCell="AF14" sqref="AF14"/>
    </sheetView>
  </sheetViews>
  <sheetFormatPr defaultColWidth="9.140625" defaultRowHeight="12.75"/>
  <cols>
    <col min="1" max="2" width="36" style="28" customWidth="1"/>
    <col min="3" max="3" width="43.42578125" style="28" customWidth="1"/>
    <col min="4" max="4" width="9.140625" style="28" customWidth="1"/>
    <col min="5" max="5" width="17" style="28" customWidth="1"/>
    <col min="6" max="6" width="13.28515625" style="28" customWidth="1"/>
    <col min="7" max="7" width="26.5703125" style="28" customWidth="1"/>
    <col min="8" max="9" width="9.140625" style="28" customWidth="1"/>
    <col min="10" max="10" width="14.85546875" style="28" customWidth="1"/>
    <col min="11" max="11" width="14.7109375" style="28" customWidth="1"/>
    <col min="12" max="12" width="13.28515625" style="28" customWidth="1"/>
    <col min="13" max="13" width="9.140625" style="28" customWidth="1"/>
    <col min="14" max="14" width="21.42578125" style="28" customWidth="1"/>
    <col min="15" max="15" width="18.7109375" style="28" customWidth="1"/>
    <col min="16" max="16" width="20.42578125" style="28" customWidth="1"/>
    <col min="17" max="17" width="17" style="28" customWidth="1"/>
    <col min="18" max="21" width="9.140625" style="28" customWidth="1"/>
    <col min="22" max="16384" width="9.140625" style="28"/>
  </cols>
  <sheetData>
    <row r="1" spans="1:22" ht="98.25" customHeight="1">
      <c r="C1" s="28" t="s">
        <v>736</v>
      </c>
    </row>
    <row r="2" spans="1:22" ht="12.75" customHeight="1">
      <c r="A2" s="630" t="str">
        <f>CONCATENATE("FINANCIAMENTO ao ",Formulário!C9," para ",Formulário!D17)</f>
        <v xml:space="preserve">FINANCIAMENTO ao Ponto focal: para 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  <c r="O2" s="630"/>
      <c r="P2" s="630"/>
      <c r="Q2" s="630"/>
      <c r="R2" s="630"/>
      <c r="S2" s="630"/>
      <c r="T2" s="630"/>
      <c r="U2" s="630"/>
    </row>
    <row r="3" spans="1:22" ht="15.75" customHeight="1">
      <c r="A3" s="631" t="s">
        <v>781</v>
      </c>
      <c r="B3" s="631"/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1"/>
      <c r="P3" s="631"/>
      <c r="Q3" s="631"/>
      <c r="R3" s="631"/>
      <c r="S3" s="631"/>
      <c r="T3" s="631"/>
      <c r="U3" s="631"/>
    </row>
    <row r="4" spans="1:22" ht="15.75" customHeight="1" thickBot="1">
      <c r="A4" s="382"/>
      <c r="B4" s="454"/>
    </row>
    <row r="5" spans="1:22" ht="15.75" hidden="1" customHeight="1">
      <c r="A5" s="382"/>
      <c r="B5" s="454"/>
    </row>
    <row r="6" spans="1:22" ht="33.75" hidden="1" customHeight="1">
      <c r="A6" s="382"/>
      <c r="B6" s="454"/>
    </row>
    <row r="7" spans="1:22" ht="15.75" hidden="1" customHeight="1" thickBot="1">
      <c r="A7" s="382"/>
      <c r="B7" s="454"/>
    </row>
    <row r="8" spans="1:22" ht="16.5" thickBot="1">
      <c r="A8" s="475"/>
      <c r="C8" s="354"/>
      <c r="D8" s="635" t="s">
        <v>784</v>
      </c>
      <c r="E8" s="636"/>
      <c r="F8" s="636"/>
      <c r="G8" s="636"/>
      <c r="H8" s="636"/>
      <c r="I8" s="636"/>
      <c r="J8" s="636"/>
      <c r="K8" s="636"/>
      <c r="L8" s="636"/>
      <c r="M8" s="636"/>
      <c r="N8" s="636"/>
      <c r="O8" s="636"/>
      <c r="P8" s="637"/>
      <c r="Q8" s="636" t="s">
        <v>780</v>
      </c>
      <c r="R8" s="636"/>
      <c r="S8" s="636"/>
      <c r="T8" s="636"/>
      <c r="U8" s="636"/>
    </row>
    <row r="9" spans="1:22" ht="63.75">
      <c r="A9" s="320" t="s">
        <v>612</v>
      </c>
      <c r="B9" s="331" t="s">
        <v>787</v>
      </c>
      <c r="C9" s="467" t="s">
        <v>792</v>
      </c>
      <c r="D9" s="469" t="s">
        <v>783</v>
      </c>
      <c r="E9" s="470" t="s">
        <v>782</v>
      </c>
      <c r="F9" s="470" t="s">
        <v>679</v>
      </c>
      <c r="G9" s="470" t="s">
        <v>681</v>
      </c>
      <c r="H9" s="470" t="s">
        <v>684</v>
      </c>
      <c r="I9" s="470" t="s">
        <v>686</v>
      </c>
      <c r="J9" s="470" t="s">
        <v>688</v>
      </c>
      <c r="K9" s="470" t="s">
        <v>690</v>
      </c>
      <c r="L9" s="470" t="s">
        <v>692</v>
      </c>
      <c r="M9" s="470" t="s">
        <v>699</v>
      </c>
      <c r="N9" s="470" t="s">
        <v>700</v>
      </c>
      <c r="O9" s="470" t="s">
        <v>701</v>
      </c>
      <c r="P9" s="471" t="s">
        <v>702</v>
      </c>
      <c r="Q9" s="331" t="s">
        <v>366</v>
      </c>
      <c r="R9" s="320" t="s">
        <v>708</v>
      </c>
      <c r="S9" s="320" t="s">
        <v>709</v>
      </c>
      <c r="T9" s="320" t="s">
        <v>710</v>
      </c>
      <c r="U9" s="320" t="s">
        <v>711</v>
      </c>
      <c r="V9" s="354"/>
    </row>
    <row r="10" spans="1:22" ht="18.75">
      <c r="A10" s="491">
        <f>+'Anexo II'!A6</f>
        <v>0</v>
      </c>
      <c r="B10" s="446"/>
      <c r="C10" s="308">
        <v>2722</v>
      </c>
      <c r="D10" s="457">
        <f>+'Anexo II'!H6</f>
        <v>0</v>
      </c>
      <c r="E10" s="458" t="e">
        <f>VLOOKUP('Anexo II'!H6,Tabelas!$F$2:$G$8,2,FALSE)</f>
        <v>#N/A</v>
      </c>
      <c r="F10" s="459">
        <v>0</v>
      </c>
      <c r="G10" s="474" t="s">
        <v>736</v>
      </c>
      <c r="H10" s="460">
        <f>ROUND(CO!$H$40,2)</f>
        <v>1</v>
      </c>
      <c r="I10" s="458">
        <f>+'Anexo II'!O6</f>
        <v>0</v>
      </c>
      <c r="J10" s="461">
        <v>162.54</v>
      </c>
      <c r="K10" s="462" t="s">
        <v>691</v>
      </c>
      <c r="L10" s="462"/>
      <c r="M10" s="463">
        <f>+'Simulador HCC'!$E$15</f>
        <v>796.76</v>
      </c>
      <c r="N10" s="464">
        <f t="shared" ref="N10:N41" si="0">(MAX((I10*270-230)*J10/100,40))*(MAX(IF(K10="sim",1,MIN(ROUNDDOWN(L10/5,0)*0.1,0.8)),K10))</f>
        <v>40</v>
      </c>
      <c r="O10" s="465">
        <f t="shared" ref="O10:O41" si="1">+(ROUND(M10*(1+F10)*1.3*IF(OR(G10="Região Autónoma da Madeira",G10="Região Autónoma dos Açores"),1.2,1)*H10,2)+N10)</f>
        <v>1075.79</v>
      </c>
      <c r="P10" s="466">
        <f t="shared" ref="P10:P41" si="2">O10*0.5</f>
        <v>537.89499999999998</v>
      </c>
      <c r="Q10" s="456" t="e">
        <f>MIN('Anexo II'!J6,'Valores de referencia'!E10)*O10</f>
        <v>#N/A</v>
      </c>
      <c r="R10" s="308">
        <f>MIN(+O10/2*28,'Anexo II'!K6*P10)</f>
        <v>0</v>
      </c>
      <c r="S10" s="308">
        <f>MIN(+O10/2*30,'Anexo II'!L6*P10)</f>
        <v>0</v>
      </c>
      <c r="T10" s="308">
        <f>MIN(+O10/2*20,'Anexo II'!M6*P10)</f>
        <v>0</v>
      </c>
      <c r="U10" s="308">
        <f>MIN(+O10/2*6,'Anexo II'!N6*P10)</f>
        <v>0</v>
      </c>
    </row>
    <row r="11" spans="1:22" ht="18.75">
      <c r="A11" s="491">
        <f>+'Anexo II'!A7</f>
        <v>0</v>
      </c>
      <c r="B11" s="449"/>
      <c r="C11" s="308"/>
      <c r="D11" s="457">
        <f>+'Anexo II'!H7</f>
        <v>0</v>
      </c>
      <c r="E11" s="458" t="e">
        <f>VLOOKUP('Anexo II'!H7,Tabelas!$F$2:$G$8,2,FALSE)</f>
        <v>#N/A</v>
      </c>
      <c r="F11" s="459">
        <v>0</v>
      </c>
      <c r="G11" s="474" t="s">
        <v>736</v>
      </c>
      <c r="H11" s="460">
        <f>ROUND(CO!$H$40,2)</f>
        <v>1</v>
      </c>
      <c r="I11" s="458">
        <f>+'Anexo II'!O7</f>
        <v>0</v>
      </c>
      <c r="J11" s="461">
        <v>162.54</v>
      </c>
      <c r="K11" s="462" t="s">
        <v>691</v>
      </c>
      <c r="L11" s="462"/>
      <c r="M11" s="463">
        <f>+'Simulador HCC'!$E$15</f>
        <v>796.76</v>
      </c>
      <c r="N11" s="464">
        <f t="shared" si="0"/>
        <v>40</v>
      </c>
      <c r="O11" s="465">
        <f t="shared" si="1"/>
        <v>1075.79</v>
      </c>
      <c r="P11" s="466">
        <f t="shared" si="2"/>
        <v>537.89499999999998</v>
      </c>
      <c r="Q11" s="456" t="e">
        <f>MIN('Anexo II'!J7,'Valores de referencia'!E11)*O11</f>
        <v>#N/A</v>
      </c>
      <c r="R11" s="308">
        <f>MIN(+O11/2*28,'Anexo II'!K7*P11)</f>
        <v>0</v>
      </c>
      <c r="S11" s="308">
        <f>MIN(+O11/2*30,'Anexo II'!L7*P11)</f>
        <v>0</v>
      </c>
      <c r="T11" s="308">
        <f>MIN(+O11/2*20,'Anexo II'!M7*P11)</f>
        <v>0</v>
      </c>
      <c r="U11" s="308">
        <f>MIN(+O11/2*6,'Anexo II'!N7*P11)</f>
        <v>0</v>
      </c>
    </row>
    <row r="12" spans="1:22" ht="18.75">
      <c r="A12" s="491">
        <f>+'Anexo II'!A8</f>
        <v>0</v>
      </c>
      <c r="B12" s="449"/>
      <c r="C12" s="308"/>
      <c r="D12" s="457">
        <f>+'Anexo II'!H8</f>
        <v>0</v>
      </c>
      <c r="E12" s="458" t="e">
        <f>VLOOKUP('Anexo II'!H8,Tabelas!$F$2:$G$8,2,FALSE)</f>
        <v>#N/A</v>
      </c>
      <c r="F12" s="459">
        <v>0</v>
      </c>
      <c r="G12" s="474" t="s">
        <v>736</v>
      </c>
      <c r="H12" s="460">
        <f>ROUND(CO!$H$40,2)</f>
        <v>1</v>
      </c>
      <c r="I12" s="458">
        <f>+'Anexo II'!O8</f>
        <v>0</v>
      </c>
      <c r="J12" s="461">
        <v>162.54</v>
      </c>
      <c r="K12" s="462" t="s">
        <v>691</v>
      </c>
      <c r="L12" s="462"/>
      <c r="M12" s="463">
        <f>+'Simulador HCC'!$E$15</f>
        <v>796.76</v>
      </c>
      <c r="N12" s="464">
        <f t="shared" si="0"/>
        <v>40</v>
      </c>
      <c r="O12" s="465">
        <f t="shared" si="1"/>
        <v>1075.79</v>
      </c>
      <c r="P12" s="466">
        <f t="shared" si="2"/>
        <v>537.89499999999998</v>
      </c>
      <c r="Q12" s="456" t="e">
        <f>MIN('Anexo II'!J8,'Valores de referencia'!E12)*O12</f>
        <v>#N/A</v>
      </c>
      <c r="R12" s="308">
        <f>MIN(+O12/2*28,'Anexo II'!K8*P12)</f>
        <v>0</v>
      </c>
      <c r="S12" s="308">
        <f>MIN(+O12/2*30,'Anexo II'!L8*P12)</f>
        <v>0</v>
      </c>
      <c r="T12" s="308">
        <f>MIN(+O12/2*20,'Anexo II'!M8*P12)</f>
        <v>0</v>
      </c>
      <c r="U12" s="308">
        <f>MIN(+O12/2*6,'Anexo II'!N8*P12)</f>
        <v>0</v>
      </c>
    </row>
    <row r="13" spans="1:22" ht="18.75">
      <c r="A13" s="491">
        <f>+'Anexo II'!A9</f>
        <v>0</v>
      </c>
      <c r="B13" s="449"/>
      <c r="C13" s="308"/>
      <c r="D13" s="457">
        <f>+'Anexo II'!H9</f>
        <v>0</v>
      </c>
      <c r="E13" s="458" t="e">
        <f>VLOOKUP('Anexo II'!H9,Tabelas!$F$2:$G$8,2,FALSE)</f>
        <v>#N/A</v>
      </c>
      <c r="F13" s="459">
        <v>0</v>
      </c>
      <c r="G13" s="474" t="s">
        <v>736</v>
      </c>
      <c r="H13" s="460">
        <f>ROUND(CO!$H$40,2)</f>
        <v>1</v>
      </c>
      <c r="I13" s="458">
        <f>+'Anexo II'!O9</f>
        <v>0</v>
      </c>
      <c r="J13" s="461">
        <v>162.54</v>
      </c>
      <c r="K13" s="462" t="s">
        <v>691</v>
      </c>
      <c r="L13" s="462"/>
      <c r="M13" s="463">
        <f>+'Simulador HCC'!$E$15</f>
        <v>796.76</v>
      </c>
      <c r="N13" s="464">
        <f t="shared" si="0"/>
        <v>40</v>
      </c>
      <c r="O13" s="465">
        <f t="shared" si="1"/>
        <v>1075.79</v>
      </c>
      <c r="P13" s="466">
        <f t="shared" si="2"/>
        <v>537.89499999999998</v>
      </c>
      <c r="Q13" s="456" t="e">
        <f>MIN('Anexo II'!J9,'Valores de referencia'!E13)*O13</f>
        <v>#N/A</v>
      </c>
      <c r="R13" s="308">
        <f>MIN(+O13/2*28,'Anexo II'!K9*P13)</f>
        <v>0</v>
      </c>
      <c r="S13" s="308">
        <f>MIN(+O13/2*30,'Anexo II'!L9*P13)</f>
        <v>0</v>
      </c>
      <c r="T13" s="308">
        <f>MIN(+O13/2*20,'Anexo II'!M9*P13)</f>
        <v>0</v>
      </c>
      <c r="U13" s="308">
        <f>MIN(+O13/2*6,'Anexo II'!N9*P13)</f>
        <v>0</v>
      </c>
    </row>
    <row r="14" spans="1:22" ht="18.75">
      <c r="A14" s="491">
        <f>+'Anexo II'!A10</f>
        <v>0</v>
      </c>
      <c r="B14" s="449"/>
      <c r="C14" s="308"/>
      <c r="D14" s="457">
        <f>+'Anexo II'!H10</f>
        <v>0</v>
      </c>
      <c r="E14" s="458" t="e">
        <f>VLOOKUP('Anexo II'!H10,Tabelas!$F$2:$G$8,2,FALSE)</f>
        <v>#N/A</v>
      </c>
      <c r="F14" s="459">
        <v>0</v>
      </c>
      <c r="G14" s="474" t="s">
        <v>736</v>
      </c>
      <c r="H14" s="460">
        <f>ROUND(CO!$H$40,2)</f>
        <v>1</v>
      </c>
      <c r="I14" s="458">
        <f>+'Anexo II'!O10</f>
        <v>0</v>
      </c>
      <c r="J14" s="461">
        <v>162.54</v>
      </c>
      <c r="K14" s="462" t="s">
        <v>691</v>
      </c>
      <c r="L14" s="462"/>
      <c r="M14" s="463">
        <f>+'Simulador HCC'!$E$15</f>
        <v>796.76</v>
      </c>
      <c r="N14" s="464">
        <f t="shared" si="0"/>
        <v>40</v>
      </c>
      <c r="O14" s="465">
        <f t="shared" si="1"/>
        <v>1075.79</v>
      </c>
      <c r="P14" s="466">
        <f t="shared" si="2"/>
        <v>537.89499999999998</v>
      </c>
      <c r="Q14" s="456" t="e">
        <f>MIN('Anexo II'!J10,'Valores de referencia'!E14)*O14</f>
        <v>#N/A</v>
      </c>
      <c r="R14" s="308">
        <f>MIN(+O14/2*28,'Anexo II'!K10*P14)</f>
        <v>0</v>
      </c>
      <c r="S14" s="308">
        <f>MIN(+O14/2*30,'Anexo II'!L10*P14)</f>
        <v>0</v>
      </c>
      <c r="T14" s="308">
        <f>MIN(+O14/2*20,'Anexo II'!M10*P14)</f>
        <v>0</v>
      </c>
      <c r="U14" s="308">
        <f>MIN(+O14/2*6,'Anexo II'!N10*P14)</f>
        <v>0</v>
      </c>
    </row>
    <row r="15" spans="1:22" ht="18.75">
      <c r="A15" s="491">
        <f>+'Anexo II'!A11</f>
        <v>0</v>
      </c>
      <c r="B15" s="449"/>
      <c r="C15" s="308"/>
      <c r="D15" s="457">
        <f>+'Anexo II'!H11</f>
        <v>0</v>
      </c>
      <c r="E15" s="458" t="e">
        <f>VLOOKUP('Anexo II'!H11,Tabelas!$F$2:$G$8,2,FALSE)</f>
        <v>#N/A</v>
      </c>
      <c r="F15" s="459">
        <v>0</v>
      </c>
      <c r="G15" s="474" t="s">
        <v>736</v>
      </c>
      <c r="H15" s="460">
        <f>ROUND(CO!$H$40,2)</f>
        <v>1</v>
      </c>
      <c r="I15" s="458">
        <f>+'Anexo II'!O11</f>
        <v>0</v>
      </c>
      <c r="J15" s="461">
        <v>162.54</v>
      </c>
      <c r="K15" s="462" t="s">
        <v>691</v>
      </c>
      <c r="L15" s="462"/>
      <c r="M15" s="463">
        <f>+'Simulador HCC'!$E$15</f>
        <v>796.76</v>
      </c>
      <c r="N15" s="464">
        <f t="shared" si="0"/>
        <v>40</v>
      </c>
      <c r="O15" s="465">
        <f t="shared" si="1"/>
        <v>1075.79</v>
      </c>
      <c r="P15" s="466">
        <f t="shared" si="2"/>
        <v>537.89499999999998</v>
      </c>
      <c r="Q15" s="456" t="e">
        <f>MIN('Anexo II'!J11,'Valores de referencia'!E15)*O15</f>
        <v>#N/A</v>
      </c>
      <c r="R15" s="308">
        <f>MIN(+O15/2*28,'Anexo II'!K11*P15)</f>
        <v>0</v>
      </c>
      <c r="S15" s="308">
        <f>MIN(+O15/2*30,'Anexo II'!L11*P15)</f>
        <v>0</v>
      </c>
      <c r="T15" s="308">
        <f>MIN(+O15/2*20,'Anexo II'!M11*P15)</f>
        <v>0</v>
      </c>
      <c r="U15" s="308">
        <f>MIN(+O15/2*6,'Anexo II'!N11*P15)</f>
        <v>0</v>
      </c>
    </row>
    <row r="16" spans="1:22" ht="18.75">
      <c r="A16" s="491">
        <f>+'Anexo II'!A12</f>
        <v>0</v>
      </c>
      <c r="B16" s="450"/>
      <c r="C16" s="308"/>
      <c r="D16" s="457">
        <f>+'Anexo II'!H12</f>
        <v>0</v>
      </c>
      <c r="E16" s="458" t="e">
        <f>VLOOKUP('Anexo II'!H12,Tabelas!$F$2:$G$8,2,FALSE)</f>
        <v>#N/A</v>
      </c>
      <c r="F16" s="459">
        <v>0</v>
      </c>
      <c r="G16" s="474" t="s">
        <v>736</v>
      </c>
      <c r="H16" s="460">
        <f>ROUND(CO!$H$40,2)</f>
        <v>1</v>
      </c>
      <c r="I16" s="458">
        <f>+'Anexo II'!O12</f>
        <v>0</v>
      </c>
      <c r="J16" s="461">
        <v>162.54</v>
      </c>
      <c r="K16" s="462" t="s">
        <v>691</v>
      </c>
      <c r="L16" s="462"/>
      <c r="M16" s="463">
        <f>+'Simulador HCC'!$E$15</f>
        <v>796.76</v>
      </c>
      <c r="N16" s="464">
        <f t="shared" si="0"/>
        <v>40</v>
      </c>
      <c r="O16" s="465">
        <f t="shared" si="1"/>
        <v>1075.79</v>
      </c>
      <c r="P16" s="466">
        <f t="shared" si="2"/>
        <v>537.89499999999998</v>
      </c>
      <c r="Q16" s="456" t="e">
        <f>MIN('Anexo II'!J12,'Valores de referencia'!E16)*O16</f>
        <v>#N/A</v>
      </c>
      <c r="R16" s="308">
        <f>MIN(+O16/2*28,'Anexo II'!K12*P16)</f>
        <v>0</v>
      </c>
      <c r="S16" s="308">
        <f>MIN(+O16/2*30,'Anexo II'!L12*P16)</f>
        <v>0</v>
      </c>
      <c r="T16" s="308">
        <f>MIN(+O16/2*20,'Anexo II'!M12*P16)</f>
        <v>0</v>
      </c>
      <c r="U16" s="308">
        <f>MIN(+O16/2*6,'Anexo II'!N12*P16)</f>
        <v>0</v>
      </c>
    </row>
    <row r="17" spans="1:23" ht="18.75">
      <c r="A17" s="491">
        <f>+'Anexo II'!A13</f>
        <v>0</v>
      </c>
      <c r="B17" s="449"/>
      <c r="C17" s="308"/>
      <c r="D17" s="457">
        <f>+'Anexo II'!H13</f>
        <v>0</v>
      </c>
      <c r="E17" s="458" t="e">
        <f>VLOOKUP('Anexo II'!H13,Tabelas!$F$2:$G$8,2,FALSE)</f>
        <v>#N/A</v>
      </c>
      <c r="F17" s="459">
        <v>0</v>
      </c>
      <c r="G17" s="474" t="s">
        <v>736</v>
      </c>
      <c r="H17" s="460">
        <f>ROUND(CO!$H$40,2)</f>
        <v>1</v>
      </c>
      <c r="I17" s="458">
        <f>+'Anexo II'!O13</f>
        <v>0</v>
      </c>
      <c r="J17" s="461">
        <v>162.54</v>
      </c>
      <c r="K17" s="462" t="s">
        <v>691</v>
      </c>
      <c r="L17" s="462"/>
      <c r="M17" s="463">
        <f>+'Simulador HCC'!$E$15</f>
        <v>796.76</v>
      </c>
      <c r="N17" s="464">
        <f t="shared" si="0"/>
        <v>40</v>
      </c>
      <c r="O17" s="465">
        <f t="shared" si="1"/>
        <v>1075.79</v>
      </c>
      <c r="P17" s="466">
        <f t="shared" si="2"/>
        <v>537.89499999999998</v>
      </c>
      <c r="Q17" s="456" t="e">
        <f>MIN('Anexo II'!J13,'Valores de referencia'!E17)*O17</f>
        <v>#N/A</v>
      </c>
      <c r="R17" s="308">
        <f>MIN(+O17/2*28,'Anexo II'!K13*P17)</f>
        <v>0</v>
      </c>
      <c r="S17" s="308">
        <f>MIN(+O17/2*30,'Anexo II'!L13*P17)</f>
        <v>0</v>
      </c>
      <c r="T17" s="308">
        <f>MIN(+O17/2*20,'Anexo II'!M13*P17)</f>
        <v>0</v>
      </c>
      <c r="U17" s="308">
        <f>MIN(+O17/2*6,'Anexo II'!N13*P17)</f>
        <v>0</v>
      </c>
    </row>
    <row r="18" spans="1:23" ht="18.75">
      <c r="A18" s="491">
        <f>+'Anexo II'!A14</f>
        <v>0</v>
      </c>
      <c r="B18" s="449"/>
      <c r="C18" s="308"/>
      <c r="D18" s="457">
        <f>+'Anexo II'!H14</f>
        <v>0</v>
      </c>
      <c r="E18" s="458" t="e">
        <f>VLOOKUP('Anexo II'!H14,Tabelas!$F$2:$G$8,2,FALSE)</f>
        <v>#N/A</v>
      </c>
      <c r="F18" s="459">
        <v>0</v>
      </c>
      <c r="G18" s="474" t="s">
        <v>736</v>
      </c>
      <c r="H18" s="460">
        <f>ROUND(CO!$H$40,2)</f>
        <v>1</v>
      </c>
      <c r="I18" s="458">
        <f>+'Anexo II'!O14</f>
        <v>0</v>
      </c>
      <c r="J18" s="461">
        <v>162.54</v>
      </c>
      <c r="K18" s="462" t="s">
        <v>691</v>
      </c>
      <c r="L18" s="462"/>
      <c r="M18" s="463">
        <f>+'Simulador HCC'!$E$15</f>
        <v>796.76</v>
      </c>
      <c r="N18" s="464">
        <f t="shared" ref="N18" si="3">(MAX((I18*270-230)*J18/100,40))*(MAX(IF(K18="sim",1,MIN(ROUNDDOWN(L18/5,0)*0.1,0.8)),K18))</f>
        <v>40</v>
      </c>
      <c r="O18" s="465">
        <f t="shared" ref="O18" si="4">+(ROUND(M18*(1+F18)*1.3*IF(OR(G18="Região Autónoma da Madeira",G18="Região Autónoma dos Açores"),1.2,1)*H18,2)+N18)</f>
        <v>1075.79</v>
      </c>
      <c r="P18" s="466">
        <f t="shared" ref="P18" si="5">O18*0.5</f>
        <v>537.89499999999998</v>
      </c>
      <c r="Q18" s="456" t="e">
        <f>MIN('Anexo II'!J14,'Valores de referencia'!E18)*O18</f>
        <v>#N/A</v>
      </c>
      <c r="R18" s="308">
        <f>MIN(+O18/2*28,'Anexo II'!K14*P18)</f>
        <v>0</v>
      </c>
      <c r="S18" s="308">
        <f>MIN(+O18/2*30,'Anexo II'!L14*P18)</f>
        <v>0</v>
      </c>
      <c r="T18" s="308">
        <f>MIN(+O18/2*20,'Anexo II'!M14*P18)</f>
        <v>0</v>
      </c>
      <c r="U18" s="308">
        <f>MIN(+O18/2*6,'Anexo II'!N14*P18)</f>
        <v>0</v>
      </c>
      <c r="V18" s="28">
        <v>0</v>
      </c>
      <c r="W18" s="28">
        <v>0</v>
      </c>
    </row>
    <row r="19" spans="1:23" ht="18.75">
      <c r="A19" s="491">
        <f>+'Anexo II'!A15</f>
        <v>0</v>
      </c>
      <c r="B19" s="449"/>
      <c r="C19" s="308"/>
      <c r="D19" s="457">
        <f>+'Anexo II'!H15</f>
        <v>0</v>
      </c>
      <c r="E19" s="458" t="e">
        <f>VLOOKUP('Anexo II'!H15,Tabelas!$F$2:$G$8,2,FALSE)</f>
        <v>#N/A</v>
      </c>
      <c r="F19" s="459">
        <v>0</v>
      </c>
      <c r="G19" s="474" t="s">
        <v>736</v>
      </c>
      <c r="H19" s="460">
        <f>ROUND(CO!$H$40,2)</f>
        <v>1</v>
      </c>
      <c r="I19" s="458">
        <f>+'Anexo II'!O15</f>
        <v>0</v>
      </c>
      <c r="J19" s="461">
        <v>162.54</v>
      </c>
      <c r="K19" s="462" t="s">
        <v>691</v>
      </c>
      <c r="L19" s="462"/>
      <c r="M19" s="463">
        <f>+'Simulador HCC'!$E$15</f>
        <v>796.76</v>
      </c>
      <c r="N19" s="464">
        <f t="shared" si="0"/>
        <v>40</v>
      </c>
      <c r="O19" s="465">
        <f t="shared" si="1"/>
        <v>1075.79</v>
      </c>
      <c r="P19" s="466">
        <f t="shared" si="2"/>
        <v>537.89499999999998</v>
      </c>
      <c r="Q19" s="456" t="e">
        <f>MIN('Anexo II'!J15,'Valores de referencia'!E19)*O19</f>
        <v>#N/A</v>
      </c>
      <c r="R19" s="308">
        <f>MIN(+O19/2*28,'Anexo II'!K15*P19)</f>
        <v>0</v>
      </c>
      <c r="S19" s="308">
        <f>MIN(+O19/2*30,'Anexo II'!L15*P19)</f>
        <v>0</v>
      </c>
      <c r="T19" s="308">
        <f>MIN(+O19/2*20,'Anexo II'!M15*P19)</f>
        <v>0</v>
      </c>
      <c r="U19" s="308">
        <f>MIN(+O19/2*6,'Anexo II'!N15*P19)</f>
        <v>0</v>
      </c>
    </row>
    <row r="20" spans="1:23" ht="18.75">
      <c r="A20" s="491">
        <f>+'Anexo II'!A16</f>
        <v>0</v>
      </c>
      <c r="B20" s="449"/>
      <c r="C20" s="308"/>
      <c r="D20" s="457">
        <f>+'Anexo II'!H16</f>
        <v>0</v>
      </c>
      <c r="E20" s="458" t="e">
        <f>VLOOKUP('Anexo II'!H16,Tabelas!$F$2:$G$8,2,FALSE)</f>
        <v>#N/A</v>
      </c>
      <c r="F20" s="459">
        <v>0</v>
      </c>
      <c r="G20" s="474" t="s">
        <v>736</v>
      </c>
      <c r="H20" s="460">
        <f>ROUND(CO!$H$40,2)</f>
        <v>1</v>
      </c>
      <c r="I20" s="458">
        <f>+'Anexo II'!O16</f>
        <v>0</v>
      </c>
      <c r="J20" s="461">
        <v>162.54</v>
      </c>
      <c r="K20" s="462" t="s">
        <v>691</v>
      </c>
      <c r="L20" s="462"/>
      <c r="M20" s="463">
        <f>+'Simulador HCC'!$E$15</f>
        <v>796.76</v>
      </c>
      <c r="N20" s="464">
        <f t="shared" si="0"/>
        <v>40</v>
      </c>
      <c r="O20" s="465">
        <f t="shared" si="1"/>
        <v>1075.79</v>
      </c>
      <c r="P20" s="466">
        <f t="shared" si="2"/>
        <v>537.89499999999998</v>
      </c>
      <c r="Q20" s="456" t="e">
        <f>MIN('Anexo II'!J16,'Valores de referencia'!E20)*O20</f>
        <v>#N/A</v>
      </c>
      <c r="R20" s="308">
        <f>MIN(+O20/2*28,'Anexo II'!K16*P20)</f>
        <v>0</v>
      </c>
      <c r="S20" s="308">
        <f>MIN(+O20/2*30,'Anexo II'!L16*P20)</f>
        <v>0</v>
      </c>
      <c r="T20" s="308">
        <f>MIN(+O20/2*20,'Anexo II'!M16*P20)</f>
        <v>0</v>
      </c>
      <c r="U20" s="308">
        <f>MIN(+O20/2*6,'Anexo II'!N16*P20)</f>
        <v>0</v>
      </c>
    </row>
    <row r="21" spans="1:23" ht="18.75">
      <c r="A21" s="491">
        <f>+'Anexo II'!A17</f>
        <v>0</v>
      </c>
      <c r="B21" s="449"/>
      <c r="C21" s="308"/>
      <c r="D21" s="457">
        <f>+'Anexo II'!H17</f>
        <v>0</v>
      </c>
      <c r="E21" s="458" t="e">
        <f>VLOOKUP('Anexo II'!H17,Tabelas!$F$2:$G$8,2,FALSE)</f>
        <v>#N/A</v>
      </c>
      <c r="F21" s="459">
        <v>0</v>
      </c>
      <c r="G21" s="474" t="s">
        <v>736</v>
      </c>
      <c r="H21" s="460">
        <f>ROUND(CO!$H$40,2)</f>
        <v>1</v>
      </c>
      <c r="I21" s="458">
        <f>+'Anexo II'!O17</f>
        <v>0</v>
      </c>
      <c r="J21" s="461">
        <v>162.54</v>
      </c>
      <c r="K21" s="462" t="s">
        <v>691</v>
      </c>
      <c r="L21" s="462"/>
      <c r="M21" s="463">
        <f>+'Simulador HCC'!$E$15</f>
        <v>796.76</v>
      </c>
      <c r="N21" s="464">
        <f t="shared" si="0"/>
        <v>40</v>
      </c>
      <c r="O21" s="465">
        <f t="shared" si="1"/>
        <v>1075.79</v>
      </c>
      <c r="P21" s="466">
        <f t="shared" si="2"/>
        <v>537.89499999999998</v>
      </c>
      <c r="Q21" s="456" t="e">
        <f>MIN('Anexo II'!J17,'Valores de referencia'!E21)*O21</f>
        <v>#N/A</v>
      </c>
      <c r="R21" s="308">
        <f>MIN(+O21/2*28,'Anexo II'!K17*P21)</f>
        <v>0</v>
      </c>
      <c r="S21" s="308">
        <f>MIN(+O21/2*30,'Anexo II'!L17*P21)</f>
        <v>0</v>
      </c>
      <c r="T21" s="308">
        <f>MIN(+O21/2*20,'Anexo II'!M17*P21)</f>
        <v>0</v>
      </c>
      <c r="U21" s="308">
        <f>MIN(+O21/2*6,'Anexo II'!N17*P21)</f>
        <v>0</v>
      </c>
    </row>
    <row r="22" spans="1:23" ht="18.75">
      <c r="A22" s="491">
        <f>+'Anexo II'!A18</f>
        <v>0</v>
      </c>
      <c r="B22" s="449"/>
      <c r="C22" s="308"/>
      <c r="D22" s="457">
        <f>+'Anexo II'!H18</f>
        <v>0</v>
      </c>
      <c r="E22" s="458" t="e">
        <f>VLOOKUP('Anexo II'!H18,Tabelas!$F$2:$G$8,2,FALSE)</f>
        <v>#N/A</v>
      </c>
      <c r="F22" s="459">
        <v>0</v>
      </c>
      <c r="G22" s="474" t="s">
        <v>736</v>
      </c>
      <c r="H22" s="460">
        <f>ROUND(CO!$H$40,2)</f>
        <v>1</v>
      </c>
      <c r="I22" s="458">
        <f>+'Anexo II'!O18</f>
        <v>0</v>
      </c>
      <c r="J22" s="461">
        <v>162.54</v>
      </c>
      <c r="K22" s="462" t="s">
        <v>691</v>
      </c>
      <c r="L22" s="462"/>
      <c r="M22" s="463">
        <f>+'Simulador HCC'!$E$15</f>
        <v>796.76</v>
      </c>
      <c r="N22" s="464">
        <f t="shared" si="0"/>
        <v>40</v>
      </c>
      <c r="O22" s="465">
        <f t="shared" si="1"/>
        <v>1075.79</v>
      </c>
      <c r="P22" s="466">
        <f t="shared" si="2"/>
        <v>537.89499999999998</v>
      </c>
      <c r="Q22" s="456" t="e">
        <f>MIN('Anexo II'!J18,'Valores de referencia'!E22)*O22</f>
        <v>#N/A</v>
      </c>
      <c r="R22" s="308">
        <f>MIN(+O22/2*28,'Anexo II'!K18*P22)</f>
        <v>0</v>
      </c>
      <c r="S22" s="308">
        <f>MIN(+O22/2*30,'Anexo II'!L18*P22)</f>
        <v>0</v>
      </c>
      <c r="T22" s="308">
        <f>MIN(+O22/2*20,'Anexo II'!M18*P22)</f>
        <v>0</v>
      </c>
      <c r="U22" s="308">
        <f>MIN(+O22/2*6,'Anexo II'!N18*P22)</f>
        <v>0</v>
      </c>
    </row>
    <row r="23" spans="1:23" ht="18.75">
      <c r="A23" s="491">
        <f>+'Anexo II'!A19</f>
        <v>0</v>
      </c>
      <c r="B23" s="449"/>
      <c r="C23" s="308"/>
      <c r="D23" s="457">
        <f>+'Anexo II'!H19</f>
        <v>0</v>
      </c>
      <c r="E23" s="458" t="e">
        <f>VLOOKUP('Anexo II'!H19,Tabelas!$F$2:$G$8,2,FALSE)</f>
        <v>#N/A</v>
      </c>
      <c r="F23" s="459">
        <v>0</v>
      </c>
      <c r="G23" s="474" t="s">
        <v>736</v>
      </c>
      <c r="H23" s="460">
        <f>ROUND(CO!$H$40,2)</f>
        <v>1</v>
      </c>
      <c r="I23" s="458">
        <f>+'Anexo II'!O19</f>
        <v>0</v>
      </c>
      <c r="J23" s="461">
        <v>162.54</v>
      </c>
      <c r="K23" s="462" t="s">
        <v>691</v>
      </c>
      <c r="L23" s="462"/>
      <c r="M23" s="463">
        <f>+'Simulador HCC'!$E$15</f>
        <v>796.76</v>
      </c>
      <c r="N23" s="464">
        <f t="shared" si="0"/>
        <v>40</v>
      </c>
      <c r="O23" s="465">
        <f t="shared" si="1"/>
        <v>1075.79</v>
      </c>
      <c r="P23" s="466">
        <f t="shared" si="2"/>
        <v>537.89499999999998</v>
      </c>
      <c r="Q23" s="456" t="e">
        <f>MIN('Anexo II'!J19,'Valores de referencia'!E23)*O23</f>
        <v>#N/A</v>
      </c>
      <c r="R23" s="308">
        <f>MIN(+O23/2*28,'Anexo II'!K19*P23)</f>
        <v>0</v>
      </c>
      <c r="S23" s="308">
        <f>MIN(+O23/2*30,'Anexo II'!L19*P23)</f>
        <v>0</v>
      </c>
      <c r="T23" s="308">
        <f>MIN(+O23/2*20,'Anexo II'!M19*P23)</f>
        <v>0</v>
      </c>
      <c r="U23" s="308">
        <f>MIN(+O23/2*6,'Anexo II'!N19*P23)</f>
        <v>0</v>
      </c>
    </row>
    <row r="24" spans="1:23" ht="18.75">
      <c r="A24" s="491">
        <f>+'Anexo II'!A20</f>
        <v>0</v>
      </c>
      <c r="B24" s="476"/>
      <c r="C24" s="308"/>
      <c r="D24" s="457">
        <f>+'Anexo II'!H20</f>
        <v>0</v>
      </c>
      <c r="E24" s="458" t="e">
        <f>VLOOKUP('Anexo II'!H20,Tabelas!$F$2:$G$8,2,FALSE)</f>
        <v>#N/A</v>
      </c>
      <c r="F24" s="459">
        <v>0</v>
      </c>
      <c r="G24" s="474" t="s">
        <v>736</v>
      </c>
      <c r="H24" s="460">
        <f>ROUND(CO!$H$40,2)</f>
        <v>1</v>
      </c>
      <c r="I24" s="458">
        <f>+'Anexo II'!O20</f>
        <v>0</v>
      </c>
      <c r="J24" s="461">
        <v>162.54</v>
      </c>
      <c r="K24" s="462" t="s">
        <v>691</v>
      </c>
      <c r="L24" s="462"/>
      <c r="M24" s="463">
        <f>+'Simulador HCC'!$E$15</f>
        <v>796.76</v>
      </c>
      <c r="N24" s="464">
        <f t="shared" si="0"/>
        <v>40</v>
      </c>
      <c r="O24" s="465">
        <f t="shared" si="1"/>
        <v>1075.79</v>
      </c>
      <c r="P24" s="466">
        <f t="shared" si="2"/>
        <v>537.89499999999998</v>
      </c>
      <c r="Q24" s="456" t="e">
        <f>MIN('Anexo II'!J20,'Valores de referencia'!E24)*O24</f>
        <v>#N/A</v>
      </c>
      <c r="R24" s="308">
        <f>MIN(+O24/2*28,'Anexo II'!K20*P24)</f>
        <v>0</v>
      </c>
      <c r="S24" s="308">
        <f>MIN(+O24/2*30,'Anexo II'!L20*P24)</f>
        <v>0</v>
      </c>
      <c r="T24" s="308">
        <f>MIN(+O24/2*20,'Anexo II'!M20*P24)</f>
        <v>0</v>
      </c>
      <c r="U24" s="308">
        <f>MIN(+O24/2*6,'Anexo II'!N20*P24)</f>
        <v>0</v>
      </c>
    </row>
    <row r="25" spans="1:23" ht="18.75">
      <c r="A25" s="491">
        <f>+'Anexo II'!A21</f>
        <v>0</v>
      </c>
      <c r="B25" s="449"/>
      <c r="C25" s="308"/>
      <c r="D25" s="457">
        <f>+'Anexo II'!H21</f>
        <v>0</v>
      </c>
      <c r="E25" s="458" t="e">
        <f>VLOOKUP('Anexo II'!H21,Tabelas!$F$2:$G$8,2,FALSE)</f>
        <v>#N/A</v>
      </c>
      <c r="F25" s="459">
        <v>0</v>
      </c>
      <c r="G25" s="474" t="s">
        <v>736</v>
      </c>
      <c r="H25" s="460">
        <f>ROUND(CO!$H$40,2)</f>
        <v>1</v>
      </c>
      <c r="I25" s="458">
        <f>+'Anexo II'!O21</f>
        <v>0</v>
      </c>
      <c r="J25" s="461">
        <v>162.54</v>
      </c>
      <c r="K25" s="462" t="s">
        <v>691</v>
      </c>
      <c r="L25" s="462"/>
      <c r="M25" s="463">
        <f>+'Simulador HCC'!$E$15</f>
        <v>796.76</v>
      </c>
      <c r="N25" s="464">
        <f t="shared" si="0"/>
        <v>40</v>
      </c>
      <c r="O25" s="465">
        <f t="shared" si="1"/>
        <v>1075.79</v>
      </c>
      <c r="P25" s="466">
        <f t="shared" si="2"/>
        <v>537.89499999999998</v>
      </c>
      <c r="Q25" s="456" t="e">
        <f>MIN('Anexo II'!J21,'Valores de referencia'!E25)*O25</f>
        <v>#N/A</v>
      </c>
      <c r="R25" s="308">
        <f>MIN(+O25/2*28,'Anexo II'!K21*P25)</f>
        <v>0</v>
      </c>
      <c r="S25" s="308">
        <f>MIN(+O25/2*30,'Anexo II'!L21*P25)</f>
        <v>0</v>
      </c>
      <c r="T25" s="308">
        <f>MIN(+O25/2*20,'Anexo II'!M21*P25)</f>
        <v>0</v>
      </c>
      <c r="U25" s="308">
        <f>MIN(+O25/2*6,'Anexo II'!N21*P25)</f>
        <v>0</v>
      </c>
    </row>
    <row r="26" spans="1:23" ht="18.75">
      <c r="A26" s="491">
        <f>+'Anexo II'!A22</f>
        <v>0</v>
      </c>
      <c r="B26" s="449"/>
      <c r="C26" s="308"/>
      <c r="D26" s="457">
        <f>+'Anexo II'!H22</f>
        <v>0</v>
      </c>
      <c r="E26" s="458" t="e">
        <f>VLOOKUP('Anexo II'!H22,Tabelas!$F$2:$G$8,2,FALSE)</f>
        <v>#N/A</v>
      </c>
      <c r="F26" s="459">
        <v>0</v>
      </c>
      <c r="G26" s="474" t="s">
        <v>736</v>
      </c>
      <c r="H26" s="460">
        <f>ROUND(CO!$H$40,2)</f>
        <v>1</v>
      </c>
      <c r="I26" s="458">
        <f>+'Anexo II'!O22</f>
        <v>0</v>
      </c>
      <c r="J26" s="461">
        <v>162.54</v>
      </c>
      <c r="K26" s="462" t="s">
        <v>691</v>
      </c>
      <c r="L26" s="462"/>
      <c r="M26" s="463">
        <f>+'Simulador HCC'!$E$15</f>
        <v>796.76</v>
      </c>
      <c r="N26" s="464">
        <f t="shared" si="0"/>
        <v>40</v>
      </c>
      <c r="O26" s="465">
        <f t="shared" si="1"/>
        <v>1075.79</v>
      </c>
      <c r="P26" s="466">
        <f t="shared" si="2"/>
        <v>537.89499999999998</v>
      </c>
      <c r="Q26" s="456" t="e">
        <f>MIN('Anexo II'!J22,'Valores de referencia'!E26)*O26</f>
        <v>#N/A</v>
      </c>
      <c r="R26" s="308">
        <f>MIN(+O26/2*28,'Anexo II'!K22*P26)</f>
        <v>0</v>
      </c>
      <c r="S26" s="308">
        <f>MIN(+O26/2*30,'Anexo II'!L22*P26)</f>
        <v>0</v>
      </c>
      <c r="T26" s="308">
        <f>MIN(+O26/2*20,'Anexo II'!M22*P26)</f>
        <v>0</v>
      </c>
      <c r="U26" s="308">
        <f>MIN(+O26/2*6,'Anexo II'!N22*P26)</f>
        <v>0</v>
      </c>
    </row>
    <row r="27" spans="1:23" ht="18.75">
      <c r="A27" s="491">
        <f>+'Anexo II'!A23</f>
        <v>0</v>
      </c>
      <c r="B27" s="449"/>
      <c r="C27" s="308"/>
      <c r="D27" s="457">
        <f>+'Anexo II'!H23</f>
        <v>0</v>
      </c>
      <c r="E27" s="458" t="e">
        <f>VLOOKUP('Anexo II'!H23,Tabelas!$F$2:$G$8,2,FALSE)</f>
        <v>#N/A</v>
      </c>
      <c r="F27" s="459">
        <v>0</v>
      </c>
      <c r="G27" s="474" t="s">
        <v>736</v>
      </c>
      <c r="H27" s="460">
        <f>ROUND(CO!$H$40,2)</f>
        <v>1</v>
      </c>
      <c r="I27" s="458">
        <f>+'Anexo II'!O23</f>
        <v>0</v>
      </c>
      <c r="J27" s="461">
        <v>162.54</v>
      </c>
      <c r="K27" s="462" t="s">
        <v>691</v>
      </c>
      <c r="L27" s="462"/>
      <c r="M27" s="463">
        <f>+'Simulador HCC'!$E$15</f>
        <v>796.76</v>
      </c>
      <c r="N27" s="464">
        <f t="shared" si="0"/>
        <v>40</v>
      </c>
      <c r="O27" s="465">
        <f t="shared" si="1"/>
        <v>1075.79</v>
      </c>
      <c r="P27" s="466">
        <f t="shared" si="2"/>
        <v>537.89499999999998</v>
      </c>
      <c r="Q27" s="456" t="e">
        <f>MIN('Anexo II'!J23,'Valores de referencia'!E27)*O27</f>
        <v>#N/A</v>
      </c>
      <c r="R27" s="308">
        <f>MIN(+O27/2*28,'Anexo II'!K23*P27)</f>
        <v>0</v>
      </c>
      <c r="S27" s="308">
        <f>MIN(+O27/2*30,'Anexo II'!L23*P27)</f>
        <v>0</v>
      </c>
      <c r="T27" s="308">
        <f>MIN(+O27/2*20,'Anexo II'!M23*P27)</f>
        <v>0</v>
      </c>
      <c r="U27" s="308">
        <f>MIN(+O27/2*6,'Anexo II'!N23*P27)</f>
        <v>0</v>
      </c>
    </row>
    <row r="28" spans="1:23" ht="18.75">
      <c r="A28" s="491">
        <f>+'Anexo II'!A24</f>
        <v>0</v>
      </c>
      <c r="B28" s="449"/>
      <c r="C28" s="308"/>
      <c r="D28" s="457">
        <f>+'Anexo II'!H24</f>
        <v>0</v>
      </c>
      <c r="E28" s="458" t="e">
        <f>VLOOKUP('Anexo II'!H24,Tabelas!$F$2:$G$8,2,FALSE)</f>
        <v>#N/A</v>
      </c>
      <c r="F28" s="459">
        <v>0</v>
      </c>
      <c r="G28" s="474" t="s">
        <v>736</v>
      </c>
      <c r="H28" s="460">
        <f>ROUND(CO!$H$40,2)</f>
        <v>1</v>
      </c>
      <c r="I28" s="458">
        <f>+'Anexo II'!O24</f>
        <v>0</v>
      </c>
      <c r="J28" s="461">
        <v>162.54</v>
      </c>
      <c r="K28" s="462" t="s">
        <v>691</v>
      </c>
      <c r="L28" s="462"/>
      <c r="M28" s="463">
        <f>+'Simulador HCC'!$E$15</f>
        <v>796.76</v>
      </c>
      <c r="N28" s="464">
        <f t="shared" si="0"/>
        <v>40</v>
      </c>
      <c r="O28" s="465">
        <f t="shared" si="1"/>
        <v>1075.79</v>
      </c>
      <c r="P28" s="466">
        <f t="shared" si="2"/>
        <v>537.89499999999998</v>
      </c>
      <c r="Q28" s="456" t="e">
        <f>MIN('Anexo II'!J24,'Valores de referencia'!E28)*O28</f>
        <v>#N/A</v>
      </c>
      <c r="R28" s="308">
        <f>MIN(+O28/2*28,'Anexo II'!K24*P28)</f>
        <v>0</v>
      </c>
      <c r="S28" s="308">
        <f>MIN(+O28/2*30,'Anexo II'!L24*P28)</f>
        <v>0</v>
      </c>
      <c r="T28" s="308">
        <f>MIN(+O28/2*20,'Anexo II'!M24*P28)</f>
        <v>0</v>
      </c>
      <c r="U28" s="308">
        <f>MIN(+O28/2*6,'Anexo II'!N24*P28)</f>
        <v>0</v>
      </c>
    </row>
    <row r="29" spans="1:23" ht="18.75">
      <c r="A29" s="491">
        <f>+'Anexo II'!A25</f>
        <v>0</v>
      </c>
      <c r="B29" s="449"/>
      <c r="C29" s="308"/>
      <c r="D29" s="457">
        <f>+'Anexo II'!H25</f>
        <v>0</v>
      </c>
      <c r="E29" s="458" t="e">
        <f>VLOOKUP('Anexo II'!H25,Tabelas!$F$2:$G$8,2,FALSE)</f>
        <v>#N/A</v>
      </c>
      <c r="F29" s="459">
        <v>0</v>
      </c>
      <c r="G29" s="474" t="s">
        <v>736</v>
      </c>
      <c r="H29" s="460">
        <f>ROUND(CO!$H$40,2)</f>
        <v>1</v>
      </c>
      <c r="I29" s="458">
        <f>+'Anexo II'!O25</f>
        <v>0</v>
      </c>
      <c r="J29" s="461">
        <v>162.54</v>
      </c>
      <c r="K29" s="462" t="s">
        <v>691</v>
      </c>
      <c r="L29" s="462"/>
      <c r="M29" s="463">
        <f>+'Simulador HCC'!$E$15</f>
        <v>796.76</v>
      </c>
      <c r="N29" s="464">
        <f t="shared" si="0"/>
        <v>40</v>
      </c>
      <c r="O29" s="465">
        <f t="shared" si="1"/>
        <v>1075.79</v>
      </c>
      <c r="P29" s="466">
        <f t="shared" si="2"/>
        <v>537.89499999999998</v>
      </c>
      <c r="Q29" s="456" t="e">
        <f>MIN('Anexo II'!J25,'Valores de referencia'!E29)*O29</f>
        <v>#N/A</v>
      </c>
      <c r="R29" s="308">
        <f>MIN(+O29/2*28,'Anexo II'!K25*P29)</f>
        <v>0</v>
      </c>
      <c r="S29" s="308">
        <f>MIN(+O29/2*30,'Anexo II'!L25*P29)</f>
        <v>0</v>
      </c>
      <c r="T29" s="308">
        <f>MIN(+O29/2*20,'Anexo II'!M25*P29)</f>
        <v>0</v>
      </c>
      <c r="U29" s="308">
        <f>MIN(+O29/2*6,'Anexo II'!N25*P29)</f>
        <v>0</v>
      </c>
    </row>
    <row r="30" spans="1:23" ht="18.75">
      <c r="A30" s="491">
        <f>+'Anexo II'!A26</f>
        <v>0</v>
      </c>
      <c r="B30" s="449"/>
      <c r="C30" s="308"/>
      <c r="D30" s="457">
        <f>+'Anexo II'!H26</f>
        <v>0</v>
      </c>
      <c r="E30" s="458" t="e">
        <f>VLOOKUP('Anexo II'!H26,Tabelas!$F$2:$G$8,2,FALSE)</f>
        <v>#N/A</v>
      </c>
      <c r="F30" s="459">
        <v>0</v>
      </c>
      <c r="G30" s="474" t="s">
        <v>736</v>
      </c>
      <c r="H30" s="460">
        <f>ROUND(CO!$H$40,2)</f>
        <v>1</v>
      </c>
      <c r="I30" s="458">
        <f>+'Anexo II'!O26</f>
        <v>0</v>
      </c>
      <c r="J30" s="461">
        <v>162.54</v>
      </c>
      <c r="K30" s="462" t="s">
        <v>691</v>
      </c>
      <c r="L30" s="462"/>
      <c r="M30" s="463">
        <f>+'Simulador HCC'!$E$15</f>
        <v>796.76</v>
      </c>
      <c r="N30" s="464">
        <f t="shared" si="0"/>
        <v>40</v>
      </c>
      <c r="O30" s="465">
        <f t="shared" si="1"/>
        <v>1075.79</v>
      </c>
      <c r="P30" s="466">
        <f t="shared" si="2"/>
        <v>537.89499999999998</v>
      </c>
      <c r="Q30" s="456" t="e">
        <f>MIN('Anexo II'!J26,'Valores de referencia'!E30)*O30</f>
        <v>#N/A</v>
      </c>
      <c r="R30" s="308">
        <f>MIN(+O30/2*28,'Anexo II'!K26*P30)</f>
        <v>0</v>
      </c>
      <c r="S30" s="308">
        <f>MIN(+O30/2*30,'Anexo II'!L26*P30)</f>
        <v>0</v>
      </c>
      <c r="T30" s="308">
        <f>MIN(+O30/2*20,'Anexo II'!M26*P30)</f>
        <v>0</v>
      </c>
      <c r="U30" s="308">
        <f>MIN(+O30/2*6,'Anexo II'!N26*P30)</f>
        <v>0</v>
      </c>
    </row>
    <row r="31" spans="1:23" ht="18.75">
      <c r="A31" s="491">
        <f>+'Anexo II'!A27</f>
        <v>0</v>
      </c>
      <c r="B31" s="449"/>
      <c r="C31" s="308"/>
      <c r="D31" s="457">
        <f>+'Anexo II'!H27</f>
        <v>0</v>
      </c>
      <c r="E31" s="458" t="e">
        <f>VLOOKUP('Anexo II'!H27,Tabelas!$F$2:$G$8,2,FALSE)</f>
        <v>#N/A</v>
      </c>
      <c r="F31" s="459">
        <v>0</v>
      </c>
      <c r="G31" s="474" t="s">
        <v>736</v>
      </c>
      <c r="H31" s="460">
        <f>ROUND(CO!$H$40,2)</f>
        <v>1</v>
      </c>
      <c r="I31" s="458">
        <f>+'Anexo II'!O27</f>
        <v>0</v>
      </c>
      <c r="J31" s="461">
        <v>162.54</v>
      </c>
      <c r="K31" s="462" t="s">
        <v>691</v>
      </c>
      <c r="L31" s="462"/>
      <c r="M31" s="463">
        <f>+'Simulador HCC'!$E$15</f>
        <v>796.76</v>
      </c>
      <c r="N31" s="464">
        <f t="shared" si="0"/>
        <v>40</v>
      </c>
      <c r="O31" s="465">
        <f t="shared" si="1"/>
        <v>1075.79</v>
      </c>
      <c r="P31" s="466">
        <f t="shared" si="2"/>
        <v>537.89499999999998</v>
      </c>
      <c r="Q31" s="456" t="e">
        <f>MIN('Anexo II'!J27,'Valores de referencia'!E31)*O31</f>
        <v>#N/A</v>
      </c>
      <c r="R31" s="308">
        <f>MIN(+O31/2*28,'Anexo II'!K27*P31)</f>
        <v>0</v>
      </c>
      <c r="S31" s="308">
        <f>MIN(+O31/2*30,'Anexo II'!L27*P31)</f>
        <v>0</v>
      </c>
      <c r="T31" s="308">
        <f>MIN(+O31/2*20,'Anexo II'!M27*P31)</f>
        <v>0</v>
      </c>
      <c r="U31" s="308">
        <f>MIN(+O31/2*6,'Anexo II'!N27*P31)</f>
        <v>0</v>
      </c>
    </row>
    <row r="32" spans="1:23" ht="18.75">
      <c r="A32" s="491">
        <f>+'Anexo II'!A28</f>
        <v>0</v>
      </c>
      <c r="B32" s="449"/>
      <c r="C32" s="308"/>
      <c r="D32" s="457">
        <f>+'Anexo II'!H28</f>
        <v>0</v>
      </c>
      <c r="E32" s="458" t="e">
        <f>VLOOKUP('Anexo II'!H28,Tabelas!$F$2:$G$8,2,FALSE)</f>
        <v>#N/A</v>
      </c>
      <c r="F32" s="459">
        <v>0</v>
      </c>
      <c r="G32" s="474" t="s">
        <v>736</v>
      </c>
      <c r="H32" s="460">
        <f>ROUND(CO!$H$40,2)</f>
        <v>1</v>
      </c>
      <c r="I32" s="458">
        <f>+'Anexo II'!O28</f>
        <v>0</v>
      </c>
      <c r="J32" s="461">
        <v>162.54</v>
      </c>
      <c r="K32" s="462" t="s">
        <v>691</v>
      </c>
      <c r="L32" s="462"/>
      <c r="M32" s="463">
        <f>+'Simulador HCC'!$E$15</f>
        <v>796.76</v>
      </c>
      <c r="N32" s="464">
        <f t="shared" si="0"/>
        <v>40</v>
      </c>
      <c r="O32" s="465">
        <f t="shared" si="1"/>
        <v>1075.79</v>
      </c>
      <c r="P32" s="466">
        <f t="shared" si="2"/>
        <v>537.89499999999998</v>
      </c>
      <c r="Q32" s="456" t="e">
        <f>MIN('Anexo II'!J28,'Valores de referencia'!E32)*O32</f>
        <v>#N/A</v>
      </c>
      <c r="R32" s="308">
        <f>MIN(+O32/2*28,'Anexo II'!K28*P32)</f>
        <v>0</v>
      </c>
      <c r="S32" s="308">
        <f>MIN(+O32/2*30,'Anexo II'!L28*P32)</f>
        <v>0</v>
      </c>
      <c r="T32" s="308">
        <f>MIN(+O32/2*20,'Anexo II'!M28*P32)</f>
        <v>0</v>
      </c>
      <c r="U32" s="308">
        <f>MIN(+O32/2*6,'Anexo II'!N28*P32)</f>
        <v>0</v>
      </c>
    </row>
    <row r="33" spans="1:21" ht="18.75">
      <c r="A33" s="491">
        <f>+'Anexo II'!A29</f>
        <v>0</v>
      </c>
      <c r="B33" s="449"/>
      <c r="C33" s="308"/>
      <c r="D33" s="457">
        <f>+'Anexo II'!H29</f>
        <v>0</v>
      </c>
      <c r="E33" s="458" t="e">
        <f>VLOOKUP('Anexo II'!H29,Tabelas!$F$2:$G$8,2,FALSE)</f>
        <v>#N/A</v>
      </c>
      <c r="F33" s="459">
        <v>0</v>
      </c>
      <c r="G33" s="474" t="s">
        <v>736</v>
      </c>
      <c r="H33" s="460">
        <f>ROUND(CO!$H$40,2)</f>
        <v>1</v>
      </c>
      <c r="I33" s="458">
        <f>+'Anexo II'!O29</f>
        <v>0</v>
      </c>
      <c r="J33" s="461">
        <v>162.54</v>
      </c>
      <c r="K33" s="462" t="s">
        <v>691</v>
      </c>
      <c r="L33" s="462"/>
      <c r="M33" s="463">
        <f>+'Simulador HCC'!$E$15</f>
        <v>796.76</v>
      </c>
      <c r="N33" s="464">
        <f t="shared" si="0"/>
        <v>40</v>
      </c>
      <c r="O33" s="465">
        <f t="shared" si="1"/>
        <v>1075.79</v>
      </c>
      <c r="P33" s="466">
        <f t="shared" si="2"/>
        <v>537.89499999999998</v>
      </c>
      <c r="Q33" s="456" t="e">
        <f>MIN('Anexo II'!J29,'Valores de referencia'!E33)*O33</f>
        <v>#N/A</v>
      </c>
      <c r="R33" s="308">
        <f>MIN(+O33/2*28,'Anexo II'!K29*P33)</f>
        <v>0</v>
      </c>
      <c r="S33" s="308">
        <f>MIN(+O33/2*30,'Anexo II'!L29*P33)</f>
        <v>0</v>
      </c>
      <c r="T33" s="308">
        <f>MIN(+O33/2*20,'Anexo II'!M29*P33)</f>
        <v>0</v>
      </c>
      <c r="U33" s="308">
        <f>MIN(+O33/2*6,'Anexo II'!N29*P33)</f>
        <v>0</v>
      </c>
    </row>
    <row r="34" spans="1:21" ht="18.75">
      <c r="A34" s="491">
        <f>+'Anexo II'!A30</f>
        <v>0</v>
      </c>
      <c r="B34" s="449"/>
      <c r="C34" s="308"/>
      <c r="D34" s="457">
        <f>+'Anexo II'!H30</f>
        <v>0</v>
      </c>
      <c r="E34" s="458" t="e">
        <f>VLOOKUP('Anexo II'!H30,Tabelas!$F$2:$G$8,2,FALSE)</f>
        <v>#N/A</v>
      </c>
      <c r="F34" s="459">
        <v>0</v>
      </c>
      <c r="G34" s="474" t="s">
        <v>736</v>
      </c>
      <c r="H34" s="460">
        <f>ROUND(CO!$H$40,2)</f>
        <v>1</v>
      </c>
      <c r="I34" s="458">
        <f>+'Anexo II'!O30</f>
        <v>0</v>
      </c>
      <c r="J34" s="461">
        <v>162.54</v>
      </c>
      <c r="K34" s="462" t="s">
        <v>691</v>
      </c>
      <c r="L34" s="462"/>
      <c r="M34" s="463">
        <f>+'Simulador HCC'!$E$15</f>
        <v>796.76</v>
      </c>
      <c r="N34" s="464">
        <f t="shared" si="0"/>
        <v>40</v>
      </c>
      <c r="O34" s="465">
        <f t="shared" si="1"/>
        <v>1075.79</v>
      </c>
      <c r="P34" s="466">
        <f t="shared" si="2"/>
        <v>537.89499999999998</v>
      </c>
      <c r="Q34" s="456" t="e">
        <f>MIN('Anexo II'!J30,'Valores de referencia'!E34)*O34</f>
        <v>#N/A</v>
      </c>
      <c r="R34" s="308">
        <f>MIN(+O34/2*28,'Anexo II'!K30*P34)</f>
        <v>0</v>
      </c>
      <c r="S34" s="308">
        <f>MIN(+O34/2*30,'Anexo II'!L30*P34)</f>
        <v>0</v>
      </c>
      <c r="T34" s="308">
        <f>MIN(+O34/2*20,'Anexo II'!M30*P34)</f>
        <v>0</v>
      </c>
      <c r="U34" s="308">
        <f>MIN(+O34/2*6,'Anexo II'!N30*P34)</f>
        <v>0</v>
      </c>
    </row>
    <row r="35" spans="1:21" ht="18.75">
      <c r="A35" s="491">
        <f>+'Anexo II'!A31</f>
        <v>0</v>
      </c>
      <c r="B35" s="449"/>
      <c r="C35" s="308"/>
      <c r="D35" s="457">
        <f>+'Anexo II'!H31</f>
        <v>0</v>
      </c>
      <c r="E35" s="458" t="e">
        <f>VLOOKUP('Anexo II'!H31,Tabelas!$F$2:$G$8,2,FALSE)</f>
        <v>#N/A</v>
      </c>
      <c r="F35" s="459">
        <v>0</v>
      </c>
      <c r="G35" s="474" t="s">
        <v>736</v>
      </c>
      <c r="H35" s="460">
        <f>ROUND(CO!$H$40,2)</f>
        <v>1</v>
      </c>
      <c r="I35" s="458">
        <f>+'Anexo II'!O31</f>
        <v>0</v>
      </c>
      <c r="J35" s="461">
        <v>162.54</v>
      </c>
      <c r="K35" s="462" t="s">
        <v>691</v>
      </c>
      <c r="L35" s="462"/>
      <c r="M35" s="463">
        <f>+'Simulador HCC'!$E$15</f>
        <v>796.76</v>
      </c>
      <c r="N35" s="464">
        <f t="shared" si="0"/>
        <v>40</v>
      </c>
      <c r="O35" s="465">
        <f t="shared" si="1"/>
        <v>1075.79</v>
      </c>
      <c r="P35" s="466">
        <f t="shared" si="2"/>
        <v>537.89499999999998</v>
      </c>
      <c r="Q35" s="456" t="e">
        <f>MIN('Anexo II'!J31,'Valores de referencia'!E35)*O35</f>
        <v>#N/A</v>
      </c>
      <c r="R35" s="308">
        <f>MIN(+O35/2*28,'Anexo II'!K31*P35)</f>
        <v>0</v>
      </c>
      <c r="S35" s="308">
        <f>MIN(+O35/2*30,'Anexo II'!L31*P35)</f>
        <v>0</v>
      </c>
      <c r="T35" s="308">
        <f>MIN(+O35/2*20,'Anexo II'!M31*P35)</f>
        <v>0</v>
      </c>
      <c r="U35" s="308">
        <f>MIN(+O35/2*6,'Anexo II'!N31*P35)</f>
        <v>0</v>
      </c>
    </row>
    <row r="36" spans="1:21" ht="18.75">
      <c r="A36" s="491">
        <f>+'Anexo II'!A32</f>
        <v>0</v>
      </c>
      <c r="B36" s="449"/>
      <c r="C36" s="308"/>
      <c r="D36" s="457">
        <f>+'Anexo II'!H32</f>
        <v>0</v>
      </c>
      <c r="E36" s="458" t="e">
        <f>VLOOKUP('Anexo II'!H32,Tabelas!$F$2:$G$8,2,FALSE)</f>
        <v>#N/A</v>
      </c>
      <c r="F36" s="459">
        <v>0</v>
      </c>
      <c r="G36" s="474" t="s">
        <v>736</v>
      </c>
      <c r="H36" s="460">
        <f>ROUND(CO!$H$40,2)</f>
        <v>1</v>
      </c>
      <c r="I36" s="458">
        <f>+'Anexo II'!O32</f>
        <v>0</v>
      </c>
      <c r="J36" s="461">
        <v>162.54</v>
      </c>
      <c r="K36" s="462" t="s">
        <v>691</v>
      </c>
      <c r="L36" s="462"/>
      <c r="M36" s="463">
        <f>+'Simulador HCC'!$E$15</f>
        <v>796.76</v>
      </c>
      <c r="N36" s="464">
        <f t="shared" si="0"/>
        <v>40</v>
      </c>
      <c r="O36" s="465">
        <f t="shared" si="1"/>
        <v>1075.79</v>
      </c>
      <c r="P36" s="466">
        <f t="shared" si="2"/>
        <v>537.89499999999998</v>
      </c>
      <c r="Q36" s="456" t="e">
        <f>MIN('Anexo II'!J32,'Valores de referencia'!E36)*O36</f>
        <v>#N/A</v>
      </c>
      <c r="R36" s="308">
        <f>MIN(+O36/2*28,'Anexo II'!K32*P36)</f>
        <v>0</v>
      </c>
      <c r="S36" s="308">
        <f>MIN(+O36/2*30,'Anexo II'!L32*P36)</f>
        <v>0</v>
      </c>
      <c r="T36" s="308">
        <f>MIN(+O36/2*20,'Anexo II'!M32*P36)</f>
        <v>0</v>
      </c>
      <c r="U36" s="308">
        <f>MIN(+O36/2*6,'Anexo II'!N32*P36)</f>
        <v>0</v>
      </c>
    </row>
    <row r="37" spans="1:21" ht="18.75">
      <c r="A37" s="491">
        <f>+'Anexo II'!A33</f>
        <v>0</v>
      </c>
      <c r="B37" s="476"/>
      <c r="C37" s="308"/>
      <c r="D37" s="457">
        <f>+'Anexo II'!H33</f>
        <v>0</v>
      </c>
      <c r="E37" s="458" t="e">
        <f>VLOOKUP('Anexo II'!H33,Tabelas!$F$2:$G$8,2,FALSE)</f>
        <v>#N/A</v>
      </c>
      <c r="F37" s="459">
        <v>0</v>
      </c>
      <c r="G37" s="474" t="s">
        <v>736</v>
      </c>
      <c r="H37" s="460">
        <f>ROUND(CO!$H$40,2)</f>
        <v>1</v>
      </c>
      <c r="I37" s="458">
        <f>+'Anexo II'!O33</f>
        <v>0</v>
      </c>
      <c r="J37" s="461">
        <v>162.54</v>
      </c>
      <c r="K37" s="462" t="s">
        <v>691</v>
      </c>
      <c r="L37" s="462"/>
      <c r="M37" s="463">
        <f>+'Simulador HCC'!$E$15</f>
        <v>796.76</v>
      </c>
      <c r="N37" s="464">
        <f t="shared" si="0"/>
        <v>40</v>
      </c>
      <c r="O37" s="465">
        <f t="shared" si="1"/>
        <v>1075.79</v>
      </c>
      <c r="P37" s="466">
        <f t="shared" si="2"/>
        <v>537.89499999999998</v>
      </c>
      <c r="Q37" s="456" t="e">
        <f>MIN('Anexo II'!J33,'Valores de referencia'!E37)*O37</f>
        <v>#N/A</v>
      </c>
      <c r="R37" s="308">
        <f>MIN(+O37/2*28,'Anexo II'!K33*P37)</f>
        <v>0</v>
      </c>
      <c r="S37" s="308">
        <f>MIN(+O37/2*30,'Anexo II'!L33*P37)</f>
        <v>0</v>
      </c>
      <c r="T37" s="308">
        <f>MIN(+O37/2*20,'Anexo II'!M33*P37)</f>
        <v>0</v>
      </c>
      <c r="U37" s="308">
        <f>MIN(+O37/2*6,'Anexo II'!N33*P37)</f>
        <v>0</v>
      </c>
    </row>
    <row r="38" spans="1:21" ht="18.75">
      <c r="A38" s="491">
        <f>+'Anexo II'!A34</f>
        <v>0</v>
      </c>
      <c r="B38" s="477"/>
      <c r="C38" s="468"/>
      <c r="D38" s="457">
        <f>+'Anexo II'!H34</f>
        <v>0</v>
      </c>
      <c r="E38" s="458" t="e">
        <f>VLOOKUP('Anexo II'!H34,Tabelas!$F$2:$G$8,2,FALSE)</f>
        <v>#N/A</v>
      </c>
      <c r="F38" s="459">
        <v>0</v>
      </c>
      <c r="G38" s="474" t="s">
        <v>736</v>
      </c>
      <c r="H38" s="460">
        <f>ROUND(CO!$H$40,2)</f>
        <v>1</v>
      </c>
      <c r="I38" s="458">
        <f>+'Anexo II'!O34</f>
        <v>0</v>
      </c>
      <c r="J38" s="461">
        <v>162.54</v>
      </c>
      <c r="K38" s="462" t="s">
        <v>691</v>
      </c>
      <c r="L38" s="462"/>
      <c r="M38" s="463">
        <f>+'Simulador HCC'!$E$15</f>
        <v>796.76</v>
      </c>
      <c r="N38" s="464">
        <f t="shared" si="0"/>
        <v>40</v>
      </c>
      <c r="O38" s="465">
        <f t="shared" si="1"/>
        <v>1075.79</v>
      </c>
      <c r="P38" s="466">
        <f t="shared" si="2"/>
        <v>537.89499999999998</v>
      </c>
      <c r="Q38" s="456" t="e">
        <f>MIN('Anexo II'!J34,'Valores de referencia'!E38)*O38</f>
        <v>#N/A</v>
      </c>
      <c r="R38" s="308">
        <f>MIN(+O38/2*28,'Anexo II'!K34*P38)</f>
        <v>0</v>
      </c>
      <c r="S38" s="308">
        <f>MIN(+O38/2*30,'Anexo II'!L34*P38)</f>
        <v>0</v>
      </c>
      <c r="T38" s="308">
        <f>MIN(+O38/2*20,'Anexo II'!M34*P38)</f>
        <v>0</v>
      </c>
      <c r="U38" s="308">
        <f>MIN(+O38/2*6,'Anexo II'!N34*P38)</f>
        <v>0</v>
      </c>
    </row>
    <row r="39" spans="1:21" ht="18.75">
      <c r="A39" s="317">
        <f>+'Anexo II'!A35</f>
        <v>0</v>
      </c>
      <c r="B39" s="477"/>
      <c r="C39" s="468"/>
      <c r="D39" s="457">
        <f>+'Anexo II'!H35</f>
        <v>0</v>
      </c>
      <c r="E39" s="458" t="e">
        <f>VLOOKUP('Anexo II'!H35,Tabelas!$F$2:$G$8,2,FALSE)</f>
        <v>#N/A</v>
      </c>
      <c r="F39" s="459">
        <v>0</v>
      </c>
      <c r="G39" s="474" t="s">
        <v>736</v>
      </c>
      <c r="H39" s="460">
        <f>ROUND(CO!$H$40,2)</f>
        <v>1</v>
      </c>
      <c r="I39" s="458">
        <f>+'Anexo II'!O35</f>
        <v>0</v>
      </c>
      <c r="J39" s="461">
        <v>162.54</v>
      </c>
      <c r="K39" s="462" t="s">
        <v>691</v>
      </c>
      <c r="L39" s="462"/>
      <c r="M39" s="463">
        <f>+'Simulador HCC'!$E$15</f>
        <v>796.76</v>
      </c>
      <c r="N39" s="464">
        <f t="shared" si="0"/>
        <v>40</v>
      </c>
      <c r="O39" s="465">
        <f t="shared" si="1"/>
        <v>1075.79</v>
      </c>
      <c r="P39" s="466">
        <f t="shared" si="2"/>
        <v>537.89499999999998</v>
      </c>
      <c r="Q39" s="456" t="e">
        <f>MIN('Anexo II'!J35,'Valores de referencia'!E39)*O39</f>
        <v>#N/A</v>
      </c>
      <c r="R39" s="308">
        <f>MIN(+O39/2*28,'Anexo II'!K35*P39)</f>
        <v>0</v>
      </c>
      <c r="S39" s="308">
        <f>MIN(+O39/2*30,'Anexo II'!L35*P39)</f>
        <v>0</v>
      </c>
      <c r="T39" s="308">
        <f>MIN(+O39/2*20,'Anexo II'!M35*P39)</f>
        <v>0</v>
      </c>
      <c r="U39" s="308">
        <f>MIN(+O39/2*6,'Anexo II'!N35*P39)</f>
        <v>0</v>
      </c>
    </row>
    <row r="40" spans="1:21" ht="18.75">
      <c r="A40" s="317">
        <f>+'Anexo II'!A36</f>
        <v>0</v>
      </c>
      <c r="B40" s="477"/>
      <c r="C40" s="468"/>
      <c r="D40" s="457">
        <f>+'Anexo II'!H36</f>
        <v>0</v>
      </c>
      <c r="E40" s="458" t="e">
        <f>VLOOKUP('Anexo II'!H36,Tabelas!$F$2:$G$8,2,FALSE)</f>
        <v>#N/A</v>
      </c>
      <c r="F40" s="459">
        <v>0</v>
      </c>
      <c r="G40" s="474" t="s">
        <v>736</v>
      </c>
      <c r="H40" s="460">
        <f>ROUND(CO!$H$40,2)</f>
        <v>1</v>
      </c>
      <c r="I40" s="458">
        <f>+'Anexo II'!O36</f>
        <v>0</v>
      </c>
      <c r="J40" s="461">
        <v>162.54</v>
      </c>
      <c r="K40" s="462" t="s">
        <v>691</v>
      </c>
      <c r="L40" s="462"/>
      <c r="M40" s="463">
        <f>+'Simulador HCC'!$E$15</f>
        <v>796.76</v>
      </c>
      <c r="N40" s="464">
        <f t="shared" si="0"/>
        <v>40</v>
      </c>
      <c r="O40" s="465">
        <f t="shared" si="1"/>
        <v>1075.79</v>
      </c>
      <c r="P40" s="466">
        <f t="shared" si="2"/>
        <v>537.89499999999998</v>
      </c>
      <c r="Q40" s="456" t="e">
        <f>MIN('Anexo II'!J36,'Valores de referencia'!E40)*O40</f>
        <v>#N/A</v>
      </c>
      <c r="R40" s="308">
        <f>MIN(+O40/2*28,'Anexo II'!K36*P40)</f>
        <v>0</v>
      </c>
      <c r="S40" s="308">
        <f>MIN(+O40/2*30,'Anexo II'!L36*P40)</f>
        <v>0</v>
      </c>
      <c r="T40" s="308">
        <f>MIN(+O40/2*20,'Anexo II'!M36*P40)</f>
        <v>0</v>
      </c>
      <c r="U40" s="308">
        <f>MIN(+O40/2*6,'Anexo II'!N36*P40)</f>
        <v>0</v>
      </c>
    </row>
    <row r="41" spans="1:21" ht="18.75">
      <c r="A41" s="317">
        <f>+'Anexo II'!A37</f>
        <v>0</v>
      </c>
      <c r="B41" s="477"/>
      <c r="C41" s="468"/>
      <c r="D41" s="457">
        <f>+'Anexo II'!H37</f>
        <v>0</v>
      </c>
      <c r="E41" s="458" t="e">
        <f>VLOOKUP('Anexo II'!H37,Tabelas!$F$2:$G$8,2,FALSE)</f>
        <v>#N/A</v>
      </c>
      <c r="F41" s="459">
        <v>0</v>
      </c>
      <c r="G41" s="474" t="s">
        <v>736</v>
      </c>
      <c r="H41" s="460">
        <f>ROUND(CO!$H$40,2)</f>
        <v>1</v>
      </c>
      <c r="I41" s="458">
        <f>+'Anexo II'!O37</f>
        <v>0</v>
      </c>
      <c r="J41" s="461">
        <v>162.54</v>
      </c>
      <c r="K41" s="462" t="s">
        <v>691</v>
      </c>
      <c r="L41" s="462"/>
      <c r="M41" s="463">
        <f>+'Simulador HCC'!$E$15</f>
        <v>796.76</v>
      </c>
      <c r="N41" s="464">
        <f t="shared" si="0"/>
        <v>40</v>
      </c>
      <c r="O41" s="465">
        <f t="shared" si="1"/>
        <v>1075.79</v>
      </c>
      <c r="P41" s="466">
        <f t="shared" si="2"/>
        <v>537.89499999999998</v>
      </c>
      <c r="Q41" s="456" t="e">
        <f>MIN('Anexo II'!J37,'Valores de referencia'!E41)*O41</f>
        <v>#N/A</v>
      </c>
      <c r="R41" s="308">
        <f>MIN(+O41/2*28,'Anexo II'!K37*P41)</f>
        <v>0</v>
      </c>
      <c r="S41" s="308">
        <f>MIN(+O41/2*30,'Anexo II'!L37*P41)</f>
        <v>0</v>
      </c>
      <c r="T41" s="308">
        <f>MIN(+O41/2*20,'Anexo II'!M37*P41)</f>
        <v>0</v>
      </c>
      <c r="U41" s="308">
        <f>MIN(+O41/2*6,'Anexo II'!N37*P41)</f>
        <v>0</v>
      </c>
    </row>
    <row r="42" spans="1:21" ht="18.75">
      <c r="A42" s="317">
        <f>+'Anexo II'!A38</f>
        <v>0</v>
      </c>
      <c r="B42" s="477"/>
      <c r="C42" s="468"/>
      <c r="D42" s="457">
        <f>+'Anexo II'!H38</f>
        <v>0</v>
      </c>
      <c r="E42" s="458" t="e">
        <f>VLOOKUP('Anexo II'!H38,Tabelas!$F$2:$G$8,2,FALSE)</f>
        <v>#N/A</v>
      </c>
      <c r="F42" s="459">
        <v>0</v>
      </c>
      <c r="G42" s="474" t="s">
        <v>736</v>
      </c>
      <c r="H42" s="460">
        <f>ROUND(CO!$H$40,2)</f>
        <v>1</v>
      </c>
      <c r="I42" s="458">
        <f>+'Anexo II'!O38</f>
        <v>0</v>
      </c>
      <c r="J42" s="461">
        <v>162.54</v>
      </c>
      <c r="K42" s="462" t="s">
        <v>691</v>
      </c>
      <c r="L42" s="462"/>
      <c r="M42" s="463">
        <f>+'Simulador HCC'!$E$15</f>
        <v>796.76</v>
      </c>
      <c r="N42" s="464">
        <f t="shared" ref="N42:N73" si="6">(MAX((I42*270-230)*J42/100,40))*(MAX(IF(K42="sim",1,MIN(ROUNDDOWN(L42/5,0)*0.1,0.8)),K42))</f>
        <v>40</v>
      </c>
      <c r="O42" s="465">
        <f t="shared" ref="O42:O73" si="7">+(ROUND(M42*(1+F42)*1.3*IF(OR(G42="Região Autónoma da Madeira",G42="Região Autónoma dos Açores"),1.2,1)*H42,2)+N42)</f>
        <v>1075.79</v>
      </c>
      <c r="P42" s="466">
        <f t="shared" ref="P42:P73" si="8">O42*0.5</f>
        <v>537.89499999999998</v>
      </c>
      <c r="Q42" s="456" t="e">
        <f>MIN('Anexo II'!J38,'Valores de referencia'!E42)*O42</f>
        <v>#N/A</v>
      </c>
      <c r="R42" s="308">
        <f>MIN(+O42/2*28,'Anexo II'!K38*P42)</f>
        <v>0</v>
      </c>
      <c r="S42" s="308">
        <f>MIN(+O42/2*30,'Anexo II'!L38*P42)</f>
        <v>0</v>
      </c>
      <c r="T42" s="308">
        <f>MIN(+O42/2*20,'Anexo II'!M38*P42)</f>
        <v>0</v>
      </c>
      <c r="U42" s="308">
        <f>MIN(+O42/2*6,'Anexo II'!N38*P42)</f>
        <v>0</v>
      </c>
    </row>
    <row r="43" spans="1:21" ht="18.75">
      <c r="A43" s="317">
        <f>+'Anexo II'!A39</f>
        <v>0</v>
      </c>
      <c r="B43" s="477"/>
      <c r="C43" s="468"/>
      <c r="D43" s="457">
        <f>+'Anexo II'!H39</f>
        <v>0</v>
      </c>
      <c r="E43" s="458" t="e">
        <f>VLOOKUP('Anexo II'!H39,Tabelas!$F$2:$G$8,2,FALSE)</f>
        <v>#N/A</v>
      </c>
      <c r="F43" s="459">
        <v>0</v>
      </c>
      <c r="G43" s="474" t="s">
        <v>736</v>
      </c>
      <c r="H43" s="460">
        <f>ROUND(CO!$H$40,2)</f>
        <v>1</v>
      </c>
      <c r="I43" s="458">
        <f>+'Anexo II'!O39</f>
        <v>0</v>
      </c>
      <c r="J43" s="461">
        <v>162.54</v>
      </c>
      <c r="K43" s="462" t="s">
        <v>691</v>
      </c>
      <c r="L43" s="462"/>
      <c r="M43" s="463">
        <f>+'Simulador HCC'!$E$15</f>
        <v>796.76</v>
      </c>
      <c r="N43" s="464">
        <f t="shared" si="6"/>
        <v>40</v>
      </c>
      <c r="O43" s="465">
        <f t="shared" si="7"/>
        <v>1075.79</v>
      </c>
      <c r="P43" s="466">
        <f t="shared" si="8"/>
        <v>537.89499999999998</v>
      </c>
      <c r="Q43" s="456" t="e">
        <f>MIN('Anexo II'!J39,'Valores de referencia'!E43)*O43</f>
        <v>#N/A</v>
      </c>
      <c r="R43" s="308">
        <f>MIN(+O43/2*28,'Anexo II'!K39*P43)</f>
        <v>0</v>
      </c>
      <c r="S43" s="308">
        <f>MIN(+O43/2*30,'Anexo II'!L39*P43)</f>
        <v>0</v>
      </c>
      <c r="T43" s="308">
        <f>MIN(+O43/2*20,'Anexo II'!M39*P43)</f>
        <v>0</v>
      </c>
      <c r="U43" s="308">
        <f>MIN(+O43/2*6,'Anexo II'!N39*P43)</f>
        <v>0</v>
      </c>
    </row>
    <row r="44" spans="1:21" ht="18.75">
      <c r="A44" s="317">
        <f>+'Anexo II'!A40</f>
        <v>0</v>
      </c>
      <c r="B44" s="477"/>
      <c r="C44" s="468"/>
      <c r="D44" s="457">
        <f>+'Anexo II'!H40</f>
        <v>0</v>
      </c>
      <c r="E44" s="458" t="e">
        <f>VLOOKUP('Anexo II'!H40,Tabelas!$F$2:$G$8,2,FALSE)</f>
        <v>#N/A</v>
      </c>
      <c r="F44" s="459">
        <v>0</v>
      </c>
      <c r="G44" s="474" t="s">
        <v>736</v>
      </c>
      <c r="H44" s="460">
        <f>ROUND(CO!$H$40,2)</f>
        <v>1</v>
      </c>
      <c r="I44" s="458">
        <f>+'Anexo II'!O40</f>
        <v>0</v>
      </c>
      <c r="J44" s="461">
        <v>162.54</v>
      </c>
      <c r="K44" s="462" t="s">
        <v>691</v>
      </c>
      <c r="L44" s="462"/>
      <c r="M44" s="463">
        <f>+'Simulador HCC'!$E$15</f>
        <v>796.76</v>
      </c>
      <c r="N44" s="464">
        <f t="shared" si="6"/>
        <v>40</v>
      </c>
      <c r="O44" s="465">
        <f t="shared" si="7"/>
        <v>1075.79</v>
      </c>
      <c r="P44" s="466">
        <f t="shared" si="8"/>
        <v>537.89499999999998</v>
      </c>
      <c r="Q44" s="456" t="e">
        <f>MIN('Anexo II'!J40,'Valores de referencia'!E44)*O44</f>
        <v>#N/A</v>
      </c>
      <c r="R44" s="308">
        <f>MIN(+O44/2*28,'Anexo II'!K40*P44)</f>
        <v>0</v>
      </c>
      <c r="S44" s="308">
        <f>MIN(+O44/2*30,'Anexo II'!L40*P44)</f>
        <v>0</v>
      </c>
      <c r="T44" s="308">
        <f>MIN(+O44/2*20,'Anexo II'!M40*P44)</f>
        <v>0</v>
      </c>
      <c r="U44" s="308">
        <f>MIN(+O44/2*6,'Anexo II'!N40*P44)</f>
        <v>0</v>
      </c>
    </row>
    <row r="45" spans="1:21" ht="18.75">
      <c r="A45" s="317">
        <f>+'Anexo II'!A41</f>
        <v>0</v>
      </c>
      <c r="B45" s="477"/>
      <c r="C45" s="468"/>
      <c r="D45" s="457">
        <f>+'Anexo II'!H41</f>
        <v>0</v>
      </c>
      <c r="E45" s="458" t="e">
        <f>VLOOKUP('Anexo II'!H41,Tabelas!$F$2:$G$8,2,FALSE)</f>
        <v>#N/A</v>
      </c>
      <c r="F45" s="459">
        <v>0</v>
      </c>
      <c r="G45" s="474" t="s">
        <v>736</v>
      </c>
      <c r="H45" s="460">
        <f>ROUND(CO!$H$40,2)</f>
        <v>1</v>
      </c>
      <c r="I45" s="458">
        <f>+'Anexo II'!O41</f>
        <v>0</v>
      </c>
      <c r="J45" s="461">
        <v>162.54</v>
      </c>
      <c r="K45" s="462" t="s">
        <v>691</v>
      </c>
      <c r="L45" s="462"/>
      <c r="M45" s="463">
        <f>+'Simulador HCC'!$E$15</f>
        <v>796.76</v>
      </c>
      <c r="N45" s="464">
        <f t="shared" si="6"/>
        <v>40</v>
      </c>
      <c r="O45" s="465">
        <f t="shared" si="7"/>
        <v>1075.79</v>
      </c>
      <c r="P45" s="466">
        <f t="shared" si="8"/>
        <v>537.89499999999998</v>
      </c>
      <c r="Q45" s="456" t="e">
        <f>MIN('Anexo II'!J41,'Valores de referencia'!E45)*O45</f>
        <v>#N/A</v>
      </c>
      <c r="R45" s="308">
        <f>MIN(+O45/2*28,'Anexo II'!K41*P45)</f>
        <v>0</v>
      </c>
      <c r="S45" s="308">
        <f>MIN(+O45/2*30,'Anexo II'!L41*P45)</f>
        <v>0</v>
      </c>
      <c r="T45" s="308">
        <f>MIN(+O45/2*20,'Anexo II'!M41*P45)</f>
        <v>0</v>
      </c>
      <c r="U45" s="308">
        <f>MIN(+O45/2*6,'Anexo II'!N41*P45)</f>
        <v>0</v>
      </c>
    </row>
    <row r="46" spans="1:21" ht="18.75">
      <c r="A46" s="317">
        <f>+'Anexo II'!A42</f>
        <v>0</v>
      </c>
      <c r="B46" s="477"/>
      <c r="C46" s="468"/>
      <c r="D46" s="457">
        <f>+'Anexo II'!H42</f>
        <v>0</v>
      </c>
      <c r="E46" s="458" t="e">
        <f>VLOOKUP('Anexo II'!H42,Tabelas!$F$2:$G$8,2,FALSE)</f>
        <v>#N/A</v>
      </c>
      <c r="F46" s="459">
        <v>0</v>
      </c>
      <c r="G46" s="474" t="s">
        <v>736</v>
      </c>
      <c r="H46" s="460">
        <f>ROUND(CO!$H$40,2)</f>
        <v>1</v>
      </c>
      <c r="I46" s="458">
        <f>+'Anexo II'!O42</f>
        <v>0</v>
      </c>
      <c r="J46" s="461">
        <v>162.54</v>
      </c>
      <c r="K46" s="462" t="s">
        <v>691</v>
      </c>
      <c r="L46" s="462"/>
      <c r="M46" s="463">
        <f>+'Simulador HCC'!$E$15</f>
        <v>796.76</v>
      </c>
      <c r="N46" s="464">
        <f t="shared" si="6"/>
        <v>40</v>
      </c>
      <c r="O46" s="465">
        <f t="shared" si="7"/>
        <v>1075.79</v>
      </c>
      <c r="P46" s="466">
        <f t="shared" si="8"/>
        <v>537.89499999999998</v>
      </c>
      <c r="Q46" s="456" t="e">
        <f>MIN('Anexo II'!J42,'Valores de referencia'!E46)*O46</f>
        <v>#N/A</v>
      </c>
      <c r="R46" s="308">
        <f>MIN(+O46/2*28,'Anexo II'!K42*P46)</f>
        <v>0</v>
      </c>
      <c r="S46" s="308">
        <f>MIN(+O46/2*30,'Anexo II'!L42*P46)</f>
        <v>0</v>
      </c>
      <c r="T46" s="308">
        <f>MIN(+O46/2*20,'Anexo II'!M42*P46)</f>
        <v>0</v>
      </c>
      <c r="U46" s="308">
        <f>MIN(+O46/2*6,'Anexo II'!N42*P46)</f>
        <v>0</v>
      </c>
    </row>
    <row r="47" spans="1:21" ht="18.75">
      <c r="A47" s="317">
        <f>+'Anexo II'!A43</f>
        <v>0</v>
      </c>
      <c r="B47" s="477"/>
      <c r="C47" s="468"/>
      <c r="D47" s="457">
        <f>+'Anexo II'!H43</f>
        <v>0</v>
      </c>
      <c r="E47" s="458" t="e">
        <f>VLOOKUP('Anexo II'!H43,Tabelas!$F$2:$G$8,2,FALSE)</f>
        <v>#N/A</v>
      </c>
      <c r="F47" s="459">
        <v>0</v>
      </c>
      <c r="G47" s="474" t="s">
        <v>736</v>
      </c>
      <c r="H47" s="460">
        <f>ROUND(CO!$H$40,2)</f>
        <v>1</v>
      </c>
      <c r="I47" s="458">
        <f>+'Anexo II'!O43</f>
        <v>0</v>
      </c>
      <c r="J47" s="461">
        <v>162.54</v>
      </c>
      <c r="K47" s="462" t="s">
        <v>691</v>
      </c>
      <c r="L47" s="462"/>
      <c r="M47" s="463">
        <f>+'Simulador HCC'!$E$15</f>
        <v>796.76</v>
      </c>
      <c r="N47" s="464">
        <f t="shared" si="6"/>
        <v>40</v>
      </c>
      <c r="O47" s="465">
        <f t="shared" si="7"/>
        <v>1075.79</v>
      </c>
      <c r="P47" s="466">
        <f t="shared" si="8"/>
        <v>537.89499999999998</v>
      </c>
      <c r="Q47" s="456" t="e">
        <f>MIN('Anexo II'!J43,'Valores de referencia'!E47)*O47</f>
        <v>#N/A</v>
      </c>
      <c r="R47" s="308">
        <f>MIN(+O47/2*28,'Anexo II'!K43*P47)</f>
        <v>0</v>
      </c>
      <c r="S47" s="308">
        <f>MIN(+O47/2*30,'Anexo II'!L43*P47)</f>
        <v>0</v>
      </c>
      <c r="T47" s="308">
        <f>MIN(+O47/2*20,'Anexo II'!M43*P47)</f>
        <v>0</v>
      </c>
      <c r="U47" s="308">
        <f>MIN(+O47/2*6,'Anexo II'!N43*P47)</f>
        <v>0</v>
      </c>
    </row>
    <row r="48" spans="1:21" ht="18.75">
      <c r="A48" s="317">
        <f>+'Anexo II'!A44</f>
        <v>0</v>
      </c>
      <c r="B48" s="477"/>
      <c r="C48" s="468"/>
      <c r="D48" s="457">
        <f>+'Anexo II'!H44</f>
        <v>0</v>
      </c>
      <c r="E48" s="458" t="e">
        <f>VLOOKUP('Anexo II'!H44,Tabelas!$F$2:$G$8,2,FALSE)</f>
        <v>#N/A</v>
      </c>
      <c r="F48" s="459">
        <v>0</v>
      </c>
      <c r="G48" s="474" t="s">
        <v>736</v>
      </c>
      <c r="H48" s="460">
        <f>ROUND(CO!$H$40,2)</f>
        <v>1</v>
      </c>
      <c r="I48" s="458">
        <f>+'Anexo II'!O44</f>
        <v>0</v>
      </c>
      <c r="J48" s="461">
        <v>162.54</v>
      </c>
      <c r="K48" s="462" t="s">
        <v>691</v>
      </c>
      <c r="L48" s="462"/>
      <c r="M48" s="463">
        <f>+'Simulador HCC'!$E$15</f>
        <v>796.76</v>
      </c>
      <c r="N48" s="464">
        <f t="shared" si="6"/>
        <v>40</v>
      </c>
      <c r="O48" s="465">
        <f t="shared" si="7"/>
        <v>1075.79</v>
      </c>
      <c r="P48" s="466">
        <f t="shared" si="8"/>
        <v>537.89499999999998</v>
      </c>
      <c r="Q48" s="456" t="e">
        <f>MIN('Anexo II'!J44,'Valores de referencia'!E48)*O48</f>
        <v>#N/A</v>
      </c>
      <c r="R48" s="308">
        <f>MIN(+O48/2*28,'Anexo II'!K44*P48)</f>
        <v>0</v>
      </c>
      <c r="S48" s="308">
        <f>MIN(+O48/2*30,'Anexo II'!L44*P48)</f>
        <v>0</v>
      </c>
      <c r="T48" s="308">
        <f>MIN(+O48/2*20,'Anexo II'!M44*P48)</f>
        <v>0</v>
      </c>
      <c r="U48" s="308">
        <f>MIN(+O48/2*6,'Anexo II'!N44*P48)</f>
        <v>0</v>
      </c>
    </row>
    <row r="49" spans="1:21" ht="18.75">
      <c r="A49" s="317">
        <f>+'Anexo II'!A45</f>
        <v>0</v>
      </c>
      <c r="B49" s="477"/>
      <c r="C49" s="468"/>
      <c r="D49" s="457">
        <f>+'Anexo II'!H45</f>
        <v>0</v>
      </c>
      <c r="E49" s="458" t="e">
        <f>VLOOKUP('Anexo II'!H45,Tabelas!$F$2:$G$8,2,FALSE)</f>
        <v>#N/A</v>
      </c>
      <c r="F49" s="459">
        <v>0</v>
      </c>
      <c r="G49" s="474" t="s">
        <v>736</v>
      </c>
      <c r="H49" s="460">
        <f>ROUND(CO!$H$40,2)</f>
        <v>1</v>
      </c>
      <c r="I49" s="458">
        <f>+'Anexo II'!O45</f>
        <v>0</v>
      </c>
      <c r="J49" s="461">
        <v>162.54</v>
      </c>
      <c r="K49" s="462" t="s">
        <v>691</v>
      </c>
      <c r="L49" s="462"/>
      <c r="M49" s="463">
        <f>+'Simulador HCC'!$E$15</f>
        <v>796.76</v>
      </c>
      <c r="N49" s="464">
        <f t="shared" si="6"/>
        <v>40</v>
      </c>
      <c r="O49" s="465">
        <f t="shared" si="7"/>
        <v>1075.79</v>
      </c>
      <c r="P49" s="466">
        <f t="shared" si="8"/>
        <v>537.89499999999998</v>
      </c>
      <c r="Q49" s="456" t="e">
        <f>MIN('Anexo II'!J45,'Valores de referencia'!E49)*O49</f>
        <v>#N/A</v>
      </c>
      <c r="R49" s="308">
        <f>MIN(+O49/2*28,'Anexo II'!K45*P49)</f>
        <v>0</v>
      </c>
      <c r="S49" s="308">
        <f>MIN(+O49/2*30,'Anexo II'!L45*P49)</f>
        <v>0</v>
      </c>
      <c r="T49" s="308">
        <f>MIN(+O49/2*20,'Anexo II'!M45*P49)</f>
        <v>0</v>
      </c>
      <c r="U49" s="308">
        <f>MIN(+O49/2*6,'Anexo II'!N45*P49)</f>
        <v>0</v>
      </c>
    </row>
    <row r="50" spans="1:21" ht="18.75">
      <c r="A50" s="317">
        <f>+'Anexo II'!A46</f>
        <v>0</v>
      </c>
      <c r="B50" s="477"/>
      <c r="C50" s="468"/>
      <c r="D50" s="457">
        <f>+'Anexo II'!H46</f>
        <v>0</v>
      </c>
      <c r="E50" s="458" t="e">
        <f>VLOOKUP('Anexo II'!H46,Tabelas!$F$2:$G$8,2,FALSE)</f>
        <v>#N/A</v>
      </c>
      <c r="F50" s="459">
        <v>0</v>
      </c>
      <c r="G50" s="474" t="s">
        <v>736</v>
      </c>
      <c r="H50" s="460">
        <f>ROUND(CO!$H$40,2)</f>
        <v>1</v>
      </c>
      <c r="I50" s="458">
        <f>+'Anexo II'!O46</f>
        <v>0</v>
      </c>
      <c r="J50" s="461">
        <v>162.54</v>
      </c>
      <c r="K50" s="462" t="s">
        <v>691</v>
      </c>
      <c r="L50" s="462"/>
      <c r="M50" s="463">
        <f>+'Simulador HCC'!$E$15</f>
        <v>796.76</v>
      </c>
      <c r="N50" s="464">
        <f t="shared" si="6"/>
        <v>40</v>
      </c>
      <c r="O50" s="465">
        <f t="shared" si="7"/>
        <v>1075.79</v>
      </c>
      <c r="P50" s="466">
        <f t="shared" si="8"/>
        <v>537.89499999999998</v>
      </c>
      <c r="Q50" s="456" t="e">
        <f>MIN('Anexo II'!J46,'Valores de referencia'!E50)*O50</f>
        <v>#N/A</v>
      </c>
      <c r="R50" s="308">
        <f>MIN(+O50/2*28,'Anexo II'!K46*P50)</f>
        <v>0</v>
      </c>
      <c r="S50" s="308">
        <f>MIN(+O50/2*30,'Anexo II'!L46*P50)</f>
        <v>0</v>
      </c>
      <c r="T50" s="308">
        <f>MIN(+O50/2*20,'Anexo II'!M46*P50)</f>
        <v>0</v>
      </c>
      <c r="U50" s="308">
        <f>MIN(+O50/2*6,'Anexo II'!N46*P50)</f>
        <v>0</v>
      </c>
    </row>
    <row r="51" spans="1:21" ht="18.75">
      <c r="A51" s="317">
        <f>+'Anexo II'!A47</f>
        <v>0</v>
      </c>
      <c r="B51" s="477"/>
      <c r="C51" s="468"/>
      <c r="D51" s="457">
        <f>+'Anexo II'!H47</f>
        <v>0</v>
      </c>
      <c r="E51" s="458" t="e">
        <f>VLOOKUP('Anexo II'!H47,Tabelas!$F$2:$G$8,2,FALSE)</f>
        <v>#N/A</v>
      </c>
      <c r="F51" s="459">
        <v>0</v>
      </c>
      <c r="G51" s="474" t="s">
        <v>736</v>
      </c>
      <c r="H51" s="460">
        <f>ROUND(CO!$H$40,2)</f>
        <v>1</v>
      </c>
      <c r="I51" s="458">
        <f>+'Anexo II'!O47</f>
        <v>0</v>
      </c>
      <c r="J51" s="461">
        <v>162.54</v>
      </c>
      <c r="K51" s="462" t="s">
        <v>691</v>
      </c>
      <c r="L51" s="462"/>
      <c r="M51" s="463">
        <f>+'Simulador HCC'!$E$15</f>
        <v>796.76</v>
      </c>
      <c r="N51" s="464">
        <f t="shared" si="6"/>
        <v>40</v>
      </c>
      <c r="O51" s="465">
        <f t="shared" si="7"/>
        <v>1075.79</v>
      </c>
      <c r="P51" s="466">
        <f t="shared" si="8"/>
        <v>537.89499999999998</v>
      </c>
      <c r="Q51" s="456" t="e">
        <f>MIN('Anexo II'!J47,'Valores de referencia'!E51)*O51</f>
        <v>#N/A</v>
      </c>
      <c r="R51" s="308">
        <f>MIN(+O51/2*28,'Anexo II'!K47*P51)</f>
        <v>0</v>
      </c>
      <c r="S51" s="308">
        <f>MIN(+O51/2*30,'Anexo II'!L47*P51)</f>
        <v>0</v>
      </c>
      <c r="T51" s="308">
        <f>MIN(+O51/2*20,'Anexo II'!M47*P51)</f>
        <v>0</v>
      </c>
      <c r="U51" s="308">
        <f>MIN(+O51/2*6,'Anexo II'!N47*P51)</f>
        <v>0</v>
      </c>
    </row>
    <row r="52" spans="1:21" ht="18.75">
      <c r="A52" s="317">
        <f>+'Anexo II'!A48</f>
        <v>0</v>
      </c>
      <c r="B52" s="477"/>
      <c r="C52" s="468"/>
      <c r="D52" s="457">
        <f>+'Anexo II'!H48</f>
        <v>0</v>
      </c>
      <c r="E52" s="458" t="e">
        <f>VLOOKUP('Anexo II'!H48,Tabelas!$F$2:$G$8,2,FALSE)</f>
        <v>#N/A</v>
      </c>
      <c r="F52" s="459">
        <v>0</v>
      </c>
      <c r="G52" s="474" t="s">
        <v>736</v>
      </c>
      <c r="H52" s="460">
        <f>ROUND(CO!$H$40,2)</f>
        <v>1</v>
      </c>
      <c r="I52" s="458">
        <f>+'Anexo II'!O48</f>
        <v>0</v>
      </c>
      <c r="J52" s="461">
        <v>162.54</v>
      </c>
      <c r="K52" s="462" t="s">
        <v>691</v>
      </c>
      <c r="L52" s="462"/>
      <c r="M52" s="463">
        <f>+'Simulador HCC'!$E$15</f>
        <v>796.76</v>
      </c>
      <c r="N52" s="464">
        <f t="shared" si="6"/>
        <v>40</v>
      </c>
      <c r="O52" s="465">
        <f t="shared" si="7"/>
        <v>1075.79</v>
      </c>
      <c r="P52" s="466">
        <f t="shared" si="8"/>
        <v>537.89499999999998</v>
      </c>
      <c r="Q52" s="456" t="e">
        <f>MIN('Anexo II'!J48,'Valores de referencia'!E52)*O52</f>
        <v>#N/A</v>
      </c>
      <c r="R52" s="308">
        <f>MIN(+O52/2*28,'Anexo II'!K48*P52)</f>
        <v>0</v>
      </c>
      <c r="S52" s="308">
        <f>MIN(+O52/2*30,'Anexo II'!L48*P52)</f>
        <v>0</v>
      </c>
      <c r="T52" s="308">
        <f>MIN(+O52/2*20,'Anexo II'!M48*P52)</f>
        <v>0</v>
      </c>
      <c r="U52" s="308">
        <f>MIN(+O52/2*6,'Anexo II'!N48*P52)</f>
        <v>0</v>
      </c>
    </row>
    <row r="53" spans="1:21" ht="18.75">
      <c r="A53" s="317">
        <f>+'Anexo II'!A49</f>
        <v>0</v>
      </c>
      <c r="B53" s="477"/>
      <c r="C53" s="468"/>
      <c r="D53" s="457">
        <f>+'Anexo II'!H49</f>
        <v>0</v>
      </c>
      <c r="E53" s="458" t="e">
        <f>VLOOKUP('Anexo II'!H49,Tabelas!$F$2:$G$8,2,FALSE)</f>
        <v>#N/A</v>
      </c>
      <c r="F53" s="459">
        <v>0</v>
      </c>
      <c r="G53" s="474" t="s">
        <v>736</v>
      </c>
      <c r="H53" s="460">
        <f>ROUND(CO!$H$40,2)</f>
        <v>1</v>
      </c>
      <c r="I53" s="458">
        <f>+'Anexo II'!O49</f>
        <v>0</v>
      </c>
      <c r="J53" s="461">
        <v>162.54</v>
      </c>
      <c r="K53" s="462" t="s">
        <v>691</v>
      </c>
      <c r="L53" s="462"/>
      <c r="M53" s="463">
        <f>+'Simulador HCC'!$E$15</f>
        <v>796.76</v>
      </c>
      <c r="N53" s="464">
        <f t="shared" si="6"/>
        <v>40</v>
      </c>
      <c r="O53" s="465">
        <f t="shared" si="7"/>
        <v>1075.79</v>
      </c>
      <c r="P53" s="466">
        <f t="shared" si="8"/>
        <v>537.89499999999998</v>
      </c>
      <c r="Q53" s="456" t="e">
        <f>MIN('Anexo II'!J49,'Valores de referencia'!E53)*O53</f>
        <v>#N/A</v>
      </c>
      <c r="R53" s="308">
        <f>MIN(+O53/2*28,'Anexo II'!K49*P53)</f>
        <v>0</v>
      </c>
      <c r="S53" s="308">
        <f>MIN(+O53/2*30,'Anexo II'!L49*P53)</f>
        <v>0</v>
      </c>
      <c r="T53" s="308">
        <f>MIN(+O53/2*20,'Anexo II'!M49*P53)</f>
        <v>0</v>
      </c>
      <c r="U53" s="308">
        <f>MIN(+O53/2*6,'Anexo II'!N49*P53)</f>
        <v>0</v>
      </c>
    </row>
    <row r="54" spans="1:21" ht="18.75">
      <c r="A54" s="317">
        <f>+'Anexo II'!A50</f>
        <v>0</v>
      </c>
      <c r="B54" s="477"/>
      <c r="C54" s="468"/>
      <c r="D54" s="457">
        <f>+'Anexo II'!H50</f>
        <v>0</v>
      </c>
      <c r="E54" s="458" t="e">
        <f>VLOOKUP('Anexo II'!H50,Tabelas!$F$2:$G$8,2,FALSE)</f>
        <v>#N/A</v>
      </c>
      <c r="F54" s="459">
        <v>0</v>
      </c>
      <c r="G54" s="474" t="s">
        <v>736</v>
      </c>
      <c r="H54" s="460">
        <f>ROUND(CO!$H$40,2)</f>
        <v>1</v>
      </c>
      <c r="I54" s="458">
        <f>+'Anexo II'!O50</f>
        <v>0</v>
      </c>
      <c r="J54" s="461">
        <v>162.54</v>
      </c>
      <c r="K54" s="462" t="s">
        <v>691</v>
      </c>
      <c r="L54" s="462"/>
      <c r="M54" s="463">
        <f>+'Simulador HCC'!$E$15</f>
        <v>796.76</v>
      </c>
      <c r="N54" s="464">
        <f t="shared" si="6"/>
        <v>40</v>
      </c>
      <c r="O54" s="465">
        <f t="shared" si="7"/>
        <v>1075.79</v>
      </c>
      <c r="P54" s="466">
        <f t="shared" si="8"/>
        <v>537.89499999999998</v>
      </c>
      <c r="Q54" s="456" t="e">
        <f>MIN('Anexo II'!J50,'Valores de referencia'!E54)*O54</f>
        <v>#N/A</v>
      </c>
      <c r="R54" s="308">
        <f>MIN(+O54/2*28,'Anexo II'!K50*P54)</f>
        <v>0</v>
      </c>
      <c r="S54" s="308">
        <f>MIN(+O54/2*30,'Anexo II'!L50*P54)</f>
        <v>0</v>
      </c>
      <c r="T54" s="308">
        <f>MIN(+O54/2*20,'Anexo II'!M50*P54)</f>
        <v>0</v>
      </c>
      <c r="U54" s="308">
        <f>MIN(+O54/2*6,'Anexo II'!N50*P54)</f>
        <v>0</v>
      </c>
    </row>
    <row r="55" spans="1:21" ht="18.75">
      <c r="A55" s="317">
        <f>+'Anexo II'!A51</f>
        <v>0</v>
      </c>
      <c r="B55" s="477"/>
      <c r="C55" s="468"/>
      <c r="D55" s="457">
        <f>+'Anexo II'!H51</f>
        <v>0</v>
      </c>
      <c r="E55" s="458" t="e">
        <f>VLOOKUP('Anexo II'!H51,Tabelas!$F$2:$G$8,2,FALSE)</f>
        <v>#N/A</v>
      </c>
      <c r="F55" s="459">
        <v>0</v>
      </c>
      <c r="G55" s="474" t="s">
        <v>736</v>
      </c>
      <c r="H55" s="460">
        <f>ROUND(CO!$H$40,2)</f>
        <v>1</v>
      </c>
      <c r="I55" s="458">
        <f>+'Anexo II'!O51</f>
        <v>0</v>
      </c>
      <c r="J55" s="461">
        <v>162.54</v>
      </c>
      <c r="K55" s="462" t="s">
        <v>691</v>
      </c>
      <c r="L55" s="462"/>
      <c r="M55" s="463">
        <f>+'Simulador HCC'!$E$15</f>
        <v>796.76</v>
      </c>
      <c r="N55" s="464">
        <f t="shared" si="6"/>
        <v>40</v>
      </c>
      <c r="O55" s="465">
        <f t="shared" si="7"/>
        <v>1075.79</v>
      </c>
      <c r="P55" s="466">
        <f t="shared" si="8"/>
        <v>537.89499999999998</v>
      </c>
      <c r="Q55" s="456" t="e">
        <f>MIN('Anexo II'!J51,'Valores de referencia'!E55)*O55</f>
        <v>#N/A</v>
      </c>
      <c r="R55" s="308">
        <f>MIN(+O55/2*28,'Anexo II'!K51*P55)</f>
        <v>0</v>
      </c>
      <c r="S55" s="308">
        <f>MIN(+O55/2*30,'Anexo II'!L51*P55)</f>
        <v>0</v>
      </c>
      <c r="T55" s="308">
        <f>MIN(+O55/2*20,'Anexo II'!M51*P55)</f>
        <v>0</v>
      </c>
      <c r="U55" s="308">
        <f>MIN(+O55/2*6,'Anexo II'!N51*P55)</f>
        <v>0</v>
      </c>
    </row>
    <row r="56" spans="1:21" ht="18.75">
      <c r="A56" s="317">
        <f>+'Anexo II'!A52</f>
        <v>0</v>
      </c>
      <c r="B56" s="477"/>
      <c r="C56" s="468"/>
      <c r="D56" s="457">
        <f>+'Anexo II'!H52</f>
        <v>0</v>
      </c>
      <c r="E56" s="458" t="e">
        <f>VLOOKUP('Anexo II'!H52,Tabelas!$F$2:$G$8,2,FALSE)</f>
        <v>#N/A</v>
      </c>
      <c r="F56" s="459">
        <v>0</v>
      </c>
      <c r="G56" s="474" t="s">
        <v>736</v>
      </c>
      <c r="H56" s="460">
        <f>ROUND(CO!$H$40,2)</f>
        <v>1</v>
      </c>
      <c r="I56" s="458">
        <f>+'Anexo II'!O52</f>
        <v>0</v>
      </c>
      <c r="J56" s="461">
        <v>162.54</v>
      </c>
      <c r="K56" s="462" t="s">
        <v>691</v>
      </c>
      <c r="L56" s="462"/>
      <c r="M56" s="463">
        <f>+'Simulador HCC'!$E$15</f>
        <v>796.76</v>
      </c>
      <c r="N56" s="464">
        <f t="shared" si="6"/>
        <v>40</v>
      </c>
      <c r="O56" s="465">
        <f t="shared" si="7"/>
        <v>1075.79</v>
      </c>
      <c r="P56" s="466">
        <f t="shared" si="8"/>
        <v>537.89499999999998</v>
      </c>
      <c r="Q56" s="456" t="e">
        <f>MIN('Anexo II'!J52,'Valores de referencia'!E56)*O56</f>
        <v>#N/A</v>
      </c>
      <c r="R56" s="308">
        <f>MIN(+O56/2*28,'Anexo II'!K52*P56)</f>
        <v>0</v>
      </c>
      <c r="S56" s="308">
        <f>MIN(+O56/2*30,'Anexo II'!L52*P56)</f>
        <v>0</v>
      </c>
      <c r="T56" s="308">
        <f>MIN(+O56/2*20,'Anexo II'!M52*P56)</f>
        <v>0</v>
      </c>
      <c r="U56" s="308">
        <f>MIN(+O56/2*6,'Anexo II'!N52*P56)</f>
        <v>0</v>
      </c>
    </row>
    <row r="57" spans="1:21" ht="18.75">
      <c r="A57" s="317">
        <f>+'Anexo II'!A53</f>
        <v>0</v>
      </c>
      <c r="B57" s="477"/>
      <c r="C57" s="468"/>
      <c r="D57" s="457">
        <f>+'Anexo II'!H53</f>
        <v>0</v>
      </c>
      <c r="E57" s="458" t="e">
        <f>VLOOKUP('Anexo II'!H53,Tabelas!$F$2:$G$8,2,FALSE)</f>
        <v>#N/A</v>
      </c>
      <c r="F57" s="459">
        <v>0</v>
      </c>
      <c r="G57" s="474" t="s">
        <v>736</v>
      </c>
      <c r="H57" s="460">
        <f>ROUND(CO!$H$40,2)</f>
        <v>1</v>
      </c>
      <c r="I57" s="458">
        <f>+'Anexo II'!O53</f>
        <v>0</v>
      </c>
      <c r="J57" s="461">
        <v>162.54</v>
      </c>
      <c r="K57" s="462" t="s">
        <v>691</v>
      </c>
      <c r="L57" s="462"/>
      <c r="M57" s="463">
        <f>+'Simulador HCC'!$E$15</f>
        <v>796.76</v>
      </c>
      <c r="N57" s="464">
        <f t="shared" si="6"/>
        <v>40</v>
      </c>
      <c r="O57" s="465">
        <f t="shared" si="7"/>
        <v>1075.79</v>
      </c>
      <c r="P57" s="466">
        <f t="shared" si="8"/>
        <v>537.89499999999998</v>
      </c>
      <c r="Q57" s="456" t="e">
        <f>MIN('Anexo II'!J53,'Valores de referencia'!E57)*O57</f>
        <v>#N/A</v>
      </c>
      <c r="R57" s="308">
        <f>MIN(+O57/2*28,'Anexo II'!K53*P57)</f>
        <v>0</v>
      </c>
      <c r="S57" s="308">
        <f>MIN(+O57/2*30,'Anexo II'!L53*P57)</f>
        <v>0</v>
      </c>
      <c r="T57" s="308">
        <f>MIN(+O57/2*20,'Anexo II'!M53*P57)</f>
        <v>0</v>
      </c>
      <c r="U57" s="308">
        <f>MIN(+O57/2*6,'Anexo II'!N53*P57)</f>
        <v>0</v>
      </c>
    </row>
    <row r="58" spans="1:21" ht="18.75">
      <c r="A58" s="317">
        <f>+'Anexo II'!A54</f>
        <v>0</v>
      </c>
      <c r="B58" s="477"/>
      <c r="C58" s="468"/>
      <c r="D58" s="457">
        <f>+'Anexo II'!H54</f>
        <v>0</v>
      </c>
      <c r="E58" s="458" t="e">
        <f>VLOOKUP('Anexo II'!H54,Tabelas!$F$2:$G$8,2,FALSE)</f>
        <v>#N/A</v>
      </c>
      <c r="F58" s="459">
        <v>0</v>
      </c>
      <c r="G58" s="474" t="s">
        <v>736</v>
      </c>
      <c r="H58" s="460">
        <f>ROUND(CO!$H$40,2)</f>
        <v>1</v>
      </c>
      <c r="I58" s="458">
        <f>+'Anexo II'!O54</f>
        <v>0</v>
      </c>
      <c r="J58" s="461">
        <v>162.54</v>
      </c>
      <c r="K58" s="462" t="s">
        <v>691</v>
      </c>
      <c r="L58" s="462"/>
      <c r="M58" s="463">
        <f>+'Simulador HCC'!$E$15</f>
        <v>796.76</v>
      </c>
      <c r="N58" s="464">
        <f t="shared" si="6"/>
        <v>40</v>
      </c>
      <c r="O58" s="465">
        <f t="shared" si="7"/>
        <v>1075.79</v>
      </c>
      <c r="P58" s="466">
        <f t="shared" si="8"/>
        <v>537.89499999999998</v>
      </c>
      <c r="Q58" s="456" t="e">
        <f>MIN('Anexo II'!J54,'Valores de referencia'!E58)*O58</f>
        <v>#N/A</v>
      </c>
      <c r="R58" s="308">
        <f>MIN(+O58/2*28,'Anexo II'!K54*P58)</f>
        <v>0</v>
      </c>
      <c r="S58" s="308">
        <f>MIN(+O58/2*30,'Anexo II'!L54*P58)</f>
        <v>0</v>
      </c>
      <c r="T58" s="308">
        <f>MIN(+O58/2*20,'Anexo II'!M54*P58)</f>
        <v>0</v>
      </c>
      <c r="U58" s="308">
        <f>MIN(+O58/2*6,'Anexo II'!N54*P58)</f>
        <v>0</v>
      </c>
    </row>
    <row r="59" spans="1:21" ht="18.75">
      <c r="A59" s="317">
        <f>+'Anexo II'!A55</f>
        <v>0</v>
      </c>
      <c r="B59" s="477"/>
      <c r="C59" s="468"/>
      <c r="D59" s="457">
        <f>+'Anexo II'!H55</f>
        <v>0</v>
      </c>
      <c r="E59" s="458" t="e">
        <f>VLOOKUP('Anexo II'!H55,Tabelas!$F$2:$G$8,2,FALSE)</f>
        <v>#N/A</v>
      </c>
      <c r="F59" s="459">
        <v>0</v>
      </c>
      <c r="G59" s="474" t="s">
        <v>736</v>
      </c>
      <c r="H59" s="460">
        <f>ROUND(CO!$H$40,2)</f>
        <v>1</v>
      </c>
      <c r="I59" s="458">
        <f>+'Anexo II'!O55</f>
        <v>0</v>
      </c>
      <c r="J59" s="461">
        <v>162.54</v>
      </c>
      <c r="K59" s="462" t="s">
        <v>691</v>
      </c>
      <c r="L59" s="462"/>
      <c r="M59" s="463">
        <f>+'Simulador HCC'!$E$15</f>
        <v>796.76</v>
      </c>
      <c r="N59" s="464">
        <f t="shared" si="6"/>
        <v>40</v>
      </c>
      <c r="O59" s="465">
        <f t="shared" si="7"/>
        <v>1075.79</v>
      </c>
      <c r="P59" s="466">
        <f t="shared" si="8"/>
        <v>537.89499999999998</v>
      </c>
      <c r="Q59" s="456" t="e">
        <f>MIN('Anexo II'!J55,'Valores de referencia'!E59)*O59</f>
        <v>#N/A</v>
      </c>
      <c r="R59" s="308">
        <f>MIN(+O59/2*28,'Anexo II'!K55*P59)</f>
        <v>0</v>
      </c>
      <c r="S59" s="308">
        <f>MIN(+O59/2*30,'Anexo II'!L55*P59)</f>
        <v>0</v>
      </c>
      <c r="T59" s="308">
        <f>MIN(+O59/2*20,'Anexo II'!M55*P59)</f>
        <v>0</v>
      </c>
      <c r="U59" s="308">
        <f>MIN(+O59/2*6,'Anexo II'!N55*P59)</f>
        <v>0</v>
      </c>
    </row>
    <row r="60" spans="1:21" ht="18.75">
      <c r="A60" s="317">
        <f>+'Anexo II'!A56</f>
        <v>0</v>
      </c>
      <c r="B60" s="477"/>
      <c r="C60" s="468"/>
      <c r="D60" s="457">
        <f>+'Anexo II'!H56</f>
        <v>0</v>
      </c>
      <c r="E60" s="458" t="e">
        <f>VLOOKUP('Anexo II'!H56,Tabelas!$F$2:$G$8,2,FALSE)</f>
        <v>#N/A</v>
      </c>
      <c r="F60" s="459">
        <v>0</v>
      </c>
      <c r="G60" s="474" t="s">
        <v>736</v>
      </c>
      <c r="H60" s="460">
        <f>ROUND(CO!$H$40,2)</f>
        <v>1</v>
      </c>
      <c r="I60" s="458">
        <f>+'Anexo II'!O56</f>
        <v>0</v>
      </c>
      <c r="J60" s="461">
        <v>162.54</v>
      </c>
      <c r="K60" s="462" t="s">
        <v>691</v>
      </c>
      <c r="L60" s="462"/>
      <c r="M60" s="463">
        <f>+'Simulador HCC'!$E$15</f>
        <v>796.76</v>
      </c>
      <c r="N60" s="464">
        <f t="shared" si="6"/>
        <v>40</v>
      </c>
      <c r="O60" s="465">
        <f t="shared" si="7"/>
        <v>1075.79</v>
      </c>
      <c r="P60" s="466">
        <f t="shared" si="8"/>
        <v>537.89499999999998</v>
      </c>
      <c r="Q60" s="456" t="e">
        <f>MIN('Anexo II'!J56,'Valores de referencia'!E60)*O60</f>
        <v>#N/A</v>
      </c>
      <c r="R60" s="308">
        <f>MIN(+O60/2*28,'Anexo II'!K56*P60)</f>
        <v>0</v>
      </c>
      <c r="S60" s="308">
        <f>MIN(+O60/2*30,'Anexo II'!L56*P60)</f>
        <v>0</v>
      </c>
      <c r="T60" s="308">
        <f>MIN(+O60/2*20,'Anexo II'!M56*P60)</f>
        <v>0</v>
      </c>
      <c r="U60" s="308">
        <f>MIN(+O60/2*6,'Anexo II'!N56*P60)</f>
        <v>0</v>
      </c>
    </row>
    <row r="61" spans="1:21" ht="18.75">
      <c r="A61" s="317">
        <f>+'Anexo II'!A57</f>
        <v>0</v>
      </c>
      <c r="B61" s="477"/>
      <c r="C61" s="468"/>
      <c r="D61" s="457">
        <f>+'Anexo II'!H57</f>
        <v>0</v>
      </c>
      <c r="E61" s="458" t="e">
        <f>VLOOKUP('Anexo II'!H57,Tabelas!$F$2:$G$8,2,FALSE)</f>
        <v>#N/A</v>
      </c>
      <c r="F61" s="459">
        <v>0</v>
      </c>
      <c r="G61" s="474" t="s">
        <v>736</v>
      </c>
      <c r="H61" s="460">
        <f>ROUND(CO!$H$40,2)</f>
        <v>1</v>
      </c>
      <c r="I61" s="458">
        <f>+'Anexo II'!O57</f>
        <v>0</v>
      </c>
      <c r="J61" s="461">
        <v>162.54</v>
      </c>
      <c r="K61" s="462" t="s">
        <v>691</v>
      </c>
      <c r="L61" s="462"/>
      <c r="M61" s="463">
        <f>+'Simulador HCC'!$E$15</f>
        <v>796.76</v>
      </c>
      <c r="N61" s="464">
        <f t="shared" si="6"/>
        <v>40</v>
      </c>
      <c r="O61" s="465">
        <f t="shared" si="7"/>
        <v>1075.79</v>
      </c>
      <c r="P61" s="466">
        <f t="shared" si="8"/>
        <v>537.89499999999998</v>
      </c>
      <c r="Q61" s="456" t="e">
        <f>MIN('Anexo II'!J57,'Valores de referencia'!E61)*O61</f>
        <v>#N/A</v>
      </c>
      <c r="R61" s="308">
        <f>MIN(+O61/2*28,'Anexo II'!K57*P61)</f>
        <v>0</v>
      </c>
      <c r="S61" s="308">
        <f>MIN(+O61/2*30,'Anexo II'!L57*P61)</f>
        <v>0</v>
      </c>
      <c r="T61" s="308">
        <f>MIN(+O61/2*20,'Anexo II'!M57*P61)</f>
        <v>0</v>
      </c>
      <c r="U61" s="308">
        <f>MIN(+O61/2*6,'Anexo II'!N57*P61)</f>
        <v>0</v>
      </c>
    </row>
    <row r="62" spans="1:21" ht="18.75">
      <c r="A62" s="317">
        <f>+'Anexo II'!A58</f>
        <v>0</v>
      </c>
      <c r="B62" s="477"/>
      <c r="C62" s="468"/>
      <c r="D62" s="457">
        <f>+'Anexo II'!H58</f>
        <v>0</v>
      </c>
      <c r="E62" s="458" t="e">
        <f>VLOOKUP('Anexo II'!H58,Tabelas!$F$2:$G$8,2,FALSE)</f>
        <v>#N/A</v>
      </c>
      <c r="F62" s="459">
        <v>0</v>
      </c>
      <c r="G62" s="474" t="s">
        <v>736</v>
      </c>
      <c r="H62" s="460">
        <f>ROUND(CO!$H$40,2)</f>
        <v>1</v>
      </c>
      <c r="I62" s="458">
        <f>+'Anexo II'!O58</f>
        <v>0</v>
      </c>
      <c r="J62" s="461">
        <v>162.54</v>
      </c>
      <c r="K62" s="462" t="s">
        <v>691</v>
      </c>
      <c r="L62" s="462"/>
      <c r="M62" s="463">
        <f>+'Simulador HCC'!$E$15</f>
        <v>796.76</v>
      </c>
      <c r="N62" s="464">
        <f t="shared" si="6"/>
        <v>40</v>
      </c>
      <c r="O62" s="465">
        <f t="shared" si="7"/>
        <v>1075.79</v>
      </c>
      <c r="P62" s="466">
        <f t="shared" si="8"/>
        <v>537.89499999999998</v>
      </c>
      <c r="Q62" s="456" t="e">
        <f>MIN('Anexo II'!J58,'Valores de referencia'!E62)*O62</f>
        <v>#N/A</v>
      </c>
      <c r="R62" s="308">
        <f>MIN(+O62/2*28,'Anexo II'!K58*P62)</f>
        <v>0</v>
      </c>
      <c r="S62" s="308">
        <f>MIN(+O62/2*30,'Anexo II'!L58*P62)</f>
        <v>0</v>
      </c>
      <c r="T62" s="308">
        <f>MIN(+O62/2*20,'Anexo II'!M58*P62)</f>
        <v>0</v>
      </c>
      <c r="U62" s="308">
        <f>MIN(+O62/2*6,'Anexo II'!N58*P62)</f>
        <v>0</v>
      </c>
    </row>
    <row r="63" spans="1:21" ht="18.75">
      <c r="A63" s="317">
        <f>+'Anexo II'!A59</f>
        <v>0</v>
      </c>
      <c r="B63" s="477"/>
      <c r="C63" s="468"/>
      <c r="D63" s="457">
        <f>+'Anexo II'!H59</f>
        <v>0</v>
      </c>
      <c r="E63" s="458" t="e">
        <f>VLOOKUP('Anexo II'!H59,Tabelas!$F$2:$G$8,2,FALSE)</f>
        <v>#N/A</v>
      </c>
      <c r="F63" s="459">
        <v>0</v>
      </c>
      <c r="G63" s="474" t="s">
        <v>736</v>
      </c>
      <c r="H63" s="460">
        <f>ROUND(CO!$H$40,2)</f>
        <v>1</v>
      </c>
      <c r="I63" s="458">
        <f>+'Anexo II'!O59</f>
        <v>0</v>
      </c>
      <c r="J63" s="461">
        <v>162.54</v>
      </c>
      <c r="K63" s="462" t="s">
        <v>691</v>
      </c>
      <c r="L63" s="462"/>
      <c r="M63" s="463">
        <f>+'Simulador HCC'!$E$15</f>
        <v>796.76</v>
      </c>
      <c r="N63" s="464">
        <f t="shared" si="6"/>
        <v>40</v>
      </c>
      <c r="O63" s="465">
        <f t="shared" si="7"/>
        <v>1075.79</v>
      </c>
      <c r="P63" s="466">
        <f t="shared" si="8"/>
        <v>537.89499999999998</v>
      </c>
      <c r="Q63" s="456" t="e">
        <f>MIN('Anexo II'!J59,'Valores de referencia'!E63)*O63</f>
        <v>#N/A</v>
      </c>
      <c r="R63" s="308">
        <f>MIN(+O63/2*28,'Anexo II'!K59*P63)</f>
        <v>0</v>
      </c>
      <c r="S63" s="308">
        <f>MIN(+O63/2*30,'Anexo II'!L59*P63)</f>
        <v>0</v>
      </c>
      <c r="T63" s="308">
        <f>MIN(+O63/2*20,'Anexo II'!M59*P63)</f>
        <v>0</v>
      </c>
      <c r="U63" s="308">
        <f>MIN(+O63/2*6,'Anexo II'!N59*P63)</f>
        <v>0</v>
      </c>
    </row>
    <row r="64" spans="1:21" ht="18.75">
      <c r="A64" s="317">
        <f>+'Anexo II'!A60</f>
        <v>0</v>
      </c>
      <c r="B64" s="477"/>
      <c r="C64" s="468"/>
      <c r="D64" s="457">
        <f>+'Anexo II'!H60</f>
        <v>0</v>
      </c>
      <c r="E64" s="458" t="e">
        <f>VLOOKUP('Anexo II'!H60,Tabelas!$F$2:$G$8,2,FALSE)</f>
        <v>#N/A</v>
      </c>
      <c r="F64" s="459">
        <v>0</v>
      </c>
      <c r="G64" s="474" t="s">
        <v>736</v>
      </c>
      <c r="H64" s="460">
        <f>ROUND(CO!$H$40,2)</f>
        <v>1</v>
      </c>
      <c r="I64" s="458">
        <f>+'Anexo II'!O60</f>
        <v>0</v>
      </c>
      <c r="J64" s="461">
        <v>162.54</v>
      </c>
      <c r="K64" s="462" t="s">
        <v>691</v>
      </c>
      <c r="L64" s="462"/>
      <c r="M64" s="463">
        <f>+'Simulador HCC'!$E$15</f>
        <v>796.76</v>
      </c>
      <c r="N64" s="464">
        <f t="shared" si="6"/>
        <v>40</v>
      </c>
      <c r="O64" s="465">
        <f t="shared" si="7"/>
        <v>1075.79</v>
      </c>
      <c r="P64" s="466">
        <f t="shared" si="8"/>
        <v>537.89499999999998</v>
      </c>
      <c r="Q64" s="456" t="e">
        <f>MIN('Anexo II'!J60,'Valores de referencia'!E64)*O64</f>
        <v>#N/A</v>
      </c>
      <c r="R64" s="308">
        <f>MIN(+O64/2*28,'Anexo II'!K60*P64)</f>
        <v>0</v>
      </c>
      <c r="S64" s="308">
        <f>MIN(+O64/2*30,'Anexo II'!L60*P64)</f>
        <v>0</v>
      </c>
      <c r="T64" s="308">
        <f>MIN(+O64/2*20,'Anexo II'!M60*P64)</f>
        <v>0</v>
      </c>
      <c r="U64" s="308">
        <f>MIN(+O64/2*6,'Anexo II'!N60*P64)</f>
        <v>0</v>
      </c>
    </row>
    <row r="65" spans="1:21" ht="18.75">
      <c r="A65" s="317">
        <f>+'Anexo II'!A61</f>
        <v>0</v>
      </c>
      <c r="B65" s="477"/>
      <c r="C65" s="468"/>
      <c r="D65" s="457">
        <f>+'Anexo II'!H61</f>
        <v>0</v>
      </c>
      <c r="E65" s="458" t="e">
        <f>VLOOKUP('Anexo II'!H61,Tabelas!$F$2:$G$8,2,FALSE)</f>
        <v>#N/A</v>
      </c>
      <c r="F65" s="459">
        <v>0</v>
      </c>
      <c r="G65" s="474" t="s">
        <v>736</v>
      </c>
      <c r="H65" s="460">
        <f>ROUND(CO!$H$40,2)</f>
        <v>1</v>
      </c>
      <c r="I65" s="458">
        <f>+'Anexo II'!O61</f>
        <v>0</v>
      </c>
      <c r="J65" s="461">
        <v>162.54</v>
      </c>
      <c r="K65" s="462" t="s">
        <v>691</v>
      </c>
      <c r="L65" s="462"/>
      <c r="M65" s="463">
        <f>+'Simulador HCC'!$E$15</f>
        <v>796.76</v>
      </c>
      <c r="N65" s="464">
        <f t="shared" si="6"/>
        <v>40</v>
      </c>
      <c r="O65" s="465">
        <f t="shared" si="7"/>
        <v>1075.79</v>
      </c>
      <c r="P65" s="466">
        <f t="shared" si="8"/>
        <v>537.89499999999998</v>
      </c>
      <c r="Q65" s="456" t="e">
        <f>MIN('Anexo II'!J61,'Valores de referencia'!E65)*O65</f>
        <v>#N/A</v>
      </c>
      <c r="R65" s="308">
        <f>MIN(+O65/2*28,'Anexo II'!K61*P65)</f>
        <v>0</v>
      </c>
      <c r="S65" s="308">
        <f>MIN(+O65/2*30,'Anexo II'!L61*P65)</f>
        <v>0</v>
      </c>
      <c r="T65" s="308">
        <f>MIN(+O65/2*20,'Anexo II'!M61*P65)</f>
        <v>0</v>
      </c>
      <c r="U65" s="308">
        <f>MIN(+O65/2*6,'Anexo II'!N61*P65)</f>
        <v>0</v>
      </c>
    </row>
    <row r="66" spans="1:21" ht="18.75">
      <c r="A66" s="317">
        <f>+'Anexo II'!A62</f>
        <v>0</v>
      </c>
      <c r="B66" s="477"/>
      <c r="C66" s="468"/>
      <c r="D66" s="457">
        <f>+'Anexo II'!H62</f>
        <v>0</v>
      </c>
      <c r="E66" s="458" t="e">
        <f>VLOOKUP('Anexo II'!H62,Tabelas!$F$2:$G$8,2,FALSE)</f>
        <v>#N/A</v>
      </c>
      <c r="F66" s="459">
        <v>0</v>
      </c>
      <c r="G66" s="474" t="s">
        <v>736</v>
      </c>
      <c r="H66" s="460">
        <f>ROUND(CO!$H$40,2)</f>
        <v>1</v>
      </c>
      <c r="I66" s="458">
        <f>+'Anexo II'!O62</f>
        <v>0</v>
      </c>
      <c r="J66" s="461">
        <v>162.54</v>
      </c>
      <c r="K66" s="462" t="s">
        <v>691</v>
      </c>
      <c r="L66" s="462"/>
      <c r="M66" s="463">
        <f>+'Simulador HCC'!$E$15</f>
        <v>796.76</v>
      </c>
      <c r="N66" s="464">
        <f t="shared" si="6"/>
        <v>40</v>
      </c>
      <c r="O66" s="465">
        <f t="shared" si="7"/>
        <v>1075.79</v>
      </c>
      <c r="P66" s="466">
        <f t="shared" si="8"/>
        <v>537.89499999999998</v>
      </c>
      <c r="Q66" s="456" t="e">
        <f>MIN('Anexo II'!J62,'Valores de referencia'!E66)*O66</f>
        <v>#N/A</v>
      </c>
      <c r="R66" s="308">
        <f>MIN(+O66/2*28,'Anexo II'!K62*P66)</f>
        <v>0</v>
      </c>
      <c r="S66" s="308">
        <f>MIN(+O66/2*30,'Anexo II'!L62*P66)</f>
        <v>0</v>
      </c>
      <c r="T66" s="308">
        <f>MIN(+O66/2*20,'Anexo II'!M62*P66)</f>
        <v>0</v>
      </c>
      <c r="U66" s="308">
        <f>MIN(+O66/2*6,'Anexo II'!N62*P66)</f>
        <v>0</v>
      </c>
    </row>
    <row r="67" spans="1:21" ht="18.75">
      <c r="A67" s="317">
        <f>+'Anexo II'!A63</f>
        <v>0</v>
      </c>
      <c r="B67" s="477"/>
      <c r="C67" s="468"/>
      <c r="D67" s="457">
        <f>+'Anexo II'!H63</f>
        <v>0</v>
      </c>
      <c r="E67" s="458" t="e">
        <f>VLOOKUP('Anexo II'!H63,Tabelas!$F$2:$G$8,2,FALSE)</f>
        <v>#N/A</v>
      </c>
      <c r="F67" s="459">
        <v>0</v>
      </c>
      <c r="G67" s="474" t="s">
        <v>736</v>
      </c>
      <c r="H67" s="460">
        <f>ROUND(CO!$H$40,2)</f>
        <v>1</v>
      </c>
      <c r="I67" s="458">
        <f>+'Anexo II'!O63</f>
        <v>0</v>
      </c>
      <c r="J67" s="461">
        <v>162.54</v>
      </c>
      <c r="K67" s="462" t="s">
        <v>691</v>
      </c>
      <c r="L67" s="462"/>
      <c r="M67" s="463">
        <f>+'Simulador HCC'!$E$15</f>
        <v>796.76</v>
      </c>
      <c r="N67" s="464">
        <f t="shared" si="6"/>
        <v>40</v>
      </c>
      <c r="O67" s="465">
        <f t="shared" si="7"/>
        <v>1075.79</v>
      </c>
      <c r="P67" s="466">
        <f t="shared" si="8"/>
        <v>537.89499999999998</v>
      </c>
      <c r="Q67" s="456" t="e">
        <f>MIN('Anexo II'!J63,'Valores de referencia'!E67)*O67</f>
        <v>#N/A</v>
      </c>
      <c r="R67" s="308">
        <f>MIN(+O67/2*28,'Anexo II'!K63*P67)</f>
        <v>0</v>
      </c>
      <c r="S67" s="308">
        <f>MIN(+O67/2*30,'Anexo II'!L63*P67)</f>
        <v>0</v>
      </c>
      <c r="T67" s="308">
        <f>MIN(+O67/2*20,'Anexo II'!M63*P67)</f>
        <v>0</v>
      </c>
      <c r="U67" s="308">
        <f>MIN(+O67/2*6,'Anexo II'!N63*P67)</f>
        <v>0</v>
      </c>
    </row>
    <row r="68" spans="1:21" ht="18.75">
      <c r="A68" s="317">
        <f>+'Anexo II'!A64</f>
        <v>0</v>
      </c>
      <c r="B68" s="477"/>
      <c r="C68" s="468"/>
      <c r="D68" s="457">
        <f>+'Anexo II'!H64</f>
        <v>0</v>
      </c>
      <c r="E68" s="458" t="e">
        <f>VLOOKUP('Anexo II'!H64,Tabelas!$F$2:$G$8,2,FALSE)</f>
        <v>#N/A</v>
      </c>
      <c r="F68" s="459">
        <v>0</v>
      </c>
      <c r="G68" s="474" t="s">
        <v>736</v>
      </c>
      <c r="H68" s="460">
        <f>ROUND(CO!$H$40,2)</f>
        <v>1</v>
      </c>
      <c r="I68" s="458">
        <f>+'Anexo II'!O64</f>
        <v>0</v>
      </c>
      <c r="J68" s="461">
        <v>162.54</v>
      </c>
      <c r="K68" s="462" t="s">
        <v>691</v>
      </c>
      <c r="L68" s="462"/>
      <c r="M68" s="463">
        <f>+'Simulador HCC'!$E$15</f>
        <v>796.76</v>
      </c>
      <c r="N68" s="464">
        <f t="shared" si="6"/>
        <v>40</v>
      </c>
      <c r="O68" s="465">
        <f t="shared" si="7"/>
        <v>1075.79</v>
      </c>
      <c r="P68" s="466">
        <f t="shared" si="8"/>
        <v>537.89499999999998</v>
      </c>
      <c r="Q68" s="456" t="e">
        <f>MIN('Anexo II'!J64,'Valores de referencia'!E68)*O68</f>
        <v>#N/A</v>
      </c>
      <c r="R68" s="308">
        <f>MIN(+O68/2*28,'Anexo II'!K64*P68)</f>
        <v>0</v>
      </c>
      <c r="S68" s="308">
        <f>MIN(+O68/2*30,'Anexo II'!L64*P68)</f>
        <v>0</v>
      </c>
      <c r="T68" s="308">
        <f>MIN(+O68/2*20,'Anexo II'!M64*P68)</f>
        <v>0</v>
      </c>
      <c r="U68" s="308">
        <f>MIN(+O68/2*6,'Anexo II'!N64*P68)</f>
        <v>0</v>
      </c>
    </row>
    <row r="69" spans="1:21" ht="18.75">
      <c r="A69" s="317">
        <f>+'Anexo II'!A65</f>
        <v>0</v>
      </c>
      <c r="B69" s="477"/>
      <c r="C69" s="468"/>
      <c r="D69" s="457">
        <f>+'Anexo II'!H65</f>
        <v>0</v>
      </c>
      <c r="E69" s="458" t="e">
        <f>VLOOKUP('Anexo II'!H65,Tabelas!$F$2:$G$8,2,FALSE)</f>
        <v>#N/A</v>
      </c>
      <c r="F69" s="459">
        <v>0</v>
      </c>
      <c r="G69" s="474" t="s">
        <v>736</v>
      </c>
      <c r="H69" s="460">
        <f>ROUND(CO!$H$40,2)</f>
        <v>1</v>
      </c>
      <c r="I69" s="458">
        <f>+'Anexo II'!O65</f>
        <v>0</v>
      </c>
      <c r="J69" s="461">
        <v>162.54</v>
      </c>
      <c r="K69" s="462" t="s">
        <v>691</v>
      </c>
      <c r="L69" s="462"/>
      <c r="M69" s="463">
        <f>+'Simulador HCC'!$E$15</f>
        <v>796.76</v>
      </c>
      <c r="N69" s="464">
        <f t="shared" si="6"/>
        <v>40</v>
      </c>
      <c r="O69" s="465">
        <f t="shared" si="7"/>
        <v>1075.79</v>
      </c>
      <c r="P69" s="466">
        <f t="shared" si="8"/>
        <v>537.89499999999998</v>
      </c>
      <c r="Q69" s="456" t="e">
        <f>MIN('Anexo II'!J65,'Valores de referencia'!E69)*O69</f>
        <v>#N/A</v>
      </c>
      <c r="R69" s="308">
        <f>MIN(+O69/2*28,'Anexo II'!K65*P69)</f>
        <v>0</v>
      </c>
      <c r="S69" s="308">
        <f>MIN(+O69/2*30,'Anexo II'!L65*P69)</f>
        <v>0</v>
      </c>
      <c r="T69" s="308">
        <f>MIN(+O69/2*20,'Anexo II'!M65*P69)</f>
        <v>0</v>
      </c>
      <c r="U69" s="308">
        <f>MIN(+O69/2*6,'Anexo II'!N65*P69)</f>
        <v>0</v>
      </c>
    </row>
    <row r="70" spans="1:21" ht="18.75">
      <c r="A70" s="317">
        <f>+'Anexo II'!A66</f>
        <v>0</v>
      </c>
      <c r="B70" s="477"/>
      <c r="C70" s="468"/>
      <c r="D70" s="457">
        <f>+'Anexo II'!H66</f>
        <v>0</v>
      </c>
      <c r="E70" s="458" t="e">
        <f>VLOOKUP('Anexo II'!H66,Tabelas!$F$2:$G$8,2,FALSE)</f>
        <v>#N/A</v>
      </c>
      <c r="F70" s="459">
        <v>0</v>
      </c>
      <c r="G70" s="474" t="s">
        <v>736</v>
      </c>
      <c r="H70" s="460">
        <f>ROUND(CO!$H$40,2)</f>
        <v>1</v>
      </c>
      <c r="I70" s="458">
        <f>+'Anexo II'!O66</f>
        <v>0</v>
      </c>
      <c r="J70" s="461">
        <v>162.54</v>
      </c>
      <c r="K70" s="462" t="s">
        <v>691</v>
      </c>
      <c r="L70" s="462"/>
      <c r="M70" s="463">
        <f>+'Simulador HCC'!$E$15</f>
        <v>796.76</v>
      </c>
      <c r="N70" s="464">
        <f t="shared" si="6"/>
        <v>40</v>
      </c>
      <c r="O70" s="465">
        <f t="shared" si="7"/>
        <v>1075.79</v>
      </c>
      <c r="P70" s="466">
        <f t="shared" si="8"/>
        <v>537.89499999999998</v>
      </c>
      <c r="Q70" s="456" t="e">
        <f>MIN('Anexo II'!J66,'Valores de referencia'!E70)*O70</f>
        <v>#N/A</v>
      </c>
      <c r="R70" s="308">
        <f>MIN(+O70/2*28,'Anexo II'!K66*P70)</f>
        <v>0</v>
      </c>
      <c r="S70" s="308">
        <f>MIN(+O70/2*30,'Anexo II'!L66*P70)</f>
        <v>0</v>
      </c>
      <c r="T70" s="308">
        <f>MIN(+O70/2*20,'Anexo II'!M66*P70)</f>
        <v>0</v>
      </c>
      <c r="U70" s="308">
        <f>MIN(+O70/2*6,'Anexo II'!N66*P70)</f>
        <v>0</v>
      </c>
    </row>
    <row r="71" spans="1:21" ht="18.75">
      <c r="A71" s="317">
        <f>+'Anexo II'!A67</f>
        <v>0</v>
      </c>
      <c r="B71" s="477"/>
      <c r="C71" s="468"/>
      <c r="D71" s="457">
        <f>+'Anexo II'!H67</f>
        <v>0</v>
      </c>
      <c r="E71" s="458" t="e">
        <f>VLOOKUP('Anexo II'!H67,Tabelas!$F$2:$G$8,2,FALSE)</f>
        <v>#N/A</v>
      </c>
      <c r="F71" s="459">
        <v>0</v>
      </c>
      <c r="G71" s="474" t="s">
        <v>736</v>
      </c>
      <c r="H71" s="460">
        <f>ROUND(CO!$H$40,2)</f>
        <v>1</v>
      </c>
      <c r="I71" s="458">
        <f>+'Anexo II'!O67</f>
        <v>0</v>
      </c>
      <c r="J71" s="461">
        <v>162.54</v>
      </c>
      <c r="K71" s="462" t="s">
        <v>691</v>
      </c>
      <c r="L71" s="462"/>
      <c r="M71" s="463">
        <f>+'Simulador HCC'!$E$15</f>
        <v>796.76</v>
      </c>
      <c r="N71" s="464">
        <f t="shared" si="6"/>
        <v>40</v>
      </c>
      <c r="O71" s="465">
        <f t="shared" si="7"/>
        <v>1075.79</v>
      </c>
      <c r="P71" s="466">
        <f t="shared" si="8"/>
        <v>537.89499999999998</v>
      </c>
      <c r="Q71" s="456" t="e">
        <f>MIN('Anexo II'!J67,'Valores de referencia'!E71)*O71</f>
        <v>#N/A</v>
      </c>
      <c r="R71" s="308">
        <f>MIN(+O71/2*28,'Anexo II'!K67*P71)</f>
        <v>0</v>
      </c>
      <c r="S71" s="308">
        <f>MIN(+O71/2*30,'Anexo II'!L67*P71)</f>
        <v>0</v>
      </c>
      <c r="T71" s="308">
        <f>MIN(+O71/2*20,'Anexo II'!M67*P71)</f>
        <v>0</v>
      </c>
      <c r="U71" s="308">
        <f>MIN(+O71/2*6,'Anexo II'!N67*P71)</f>
        <v>0</v>
      </c>
    </row>
    <row r="72" spans="1:21" ht="18.75">
      <c r="A72" s="317">
        <f>+'Anexo II'!A68</f>
        <v>0</v>
      </c>
      <c r="B72" s="477"/>
      <c r="C72" s="468"/>
      <c r="D72" s="457">
        <f>+'Anexo II'!H68</f>
        <v>0</v>
      </c>
      <c r="E72" s="458" t="e">
        <f>VLOOKUP('Anexo II'!H68,Tabelas!$F$2:$G$8,2,FALSE)</f>
        <v>#N/A</v>
      </c>
      <c r="F72" s="459">
        <v>0</v>
      </c>
      <c r="G72" s="474" t="s">
        <v>736</v>
      </c>
      <c r="H72" s="460">
        <f>ROUND(CO!$H$40,2)</f>
        <v>1</v>
      </c>
      <c r="I72" s="458">
        <f>+'Anexo II'!O68</f>
        <v>0</v>
      </c>
      <c r="J72" s="461">
        <v>162.54</v>
      </c>
      <c r="K72" s="462" t="s">
        <v>691</v>
      </c>
      <c r="L72" s="462"/>
      <c r="M72" s="463">
        <f>+'Simulador HCC'!$E$15</f>
        <v>796.76</v>
      </c>
      <c r="N72" s="464">
        <f t="shared" si="6"/>
        <v>40</v>
      </c>
      <c r="O72" s="465">
        <f t="shared" si="7"/>
        <v>1075.79</v>
      </c>
      <c r="P72" s="466">
        <f t="shared" si="8"/>
        <v>537.89499999999998</v>
      </c>
      <c r="Q72" s="456" t="e">
        <f>MIN('Anexo II'!J68,'Valores de referencia'!E72)*O72</f>
        <v>#N/A</v>
      </c>
      <c r="R72" s="308">
        <f>MIN(+O72/2*28,'Anexo II'!K68*P72)</f>
        <v>0</v>
      </c>
      <c r="S72" s="308">
        <f>MIN(+O72/2*30,'Anexo II'!L68*P72)</f>
        <v>0</v>
      </c>
      <c r="T72" s="308">
        <f>MIN(+O72/2*20,'Anexo II'!M68*P72)</f>
        <v>0</v>
      </c>
      <c r="U72" s="308">
        <f>MIN(+O72/2*6,'Anexo II'!N68*P72)</f>
        <v>0</v>
      </c>
    </row>
    <row r="73" spans="1:21" ht="18.75">
      <c r="A73" s="317">
        <f>+'Anexo II'!A69</f>
        <v>0</v>
      </c>
      <c r="B73" s="477"/>
      <c r="C73" s="468"/>
      <c r="D73" s="457">
        <f>+'Anexo II'!H69</f>
        <v>0</v>
      </c>
      <c r="E73" s="458" t="e">
        <f>VLOOKUP('Anexo II'!H69,Tabelas!$F$2:$G$8,2,FALSE)</f>
        <v>#N/A</v>
      </c>
      <c r="F73" s="459">
        <v>0</v>
      </c>
      <c r="G73" s="474" t="s">
        <v>736</v>
      </c>
      <c r="H73" s="460">
        <f>ROUND(CO!$H$40,2)</f>
        <v>1</v>
      </c>
      <c r="I73" s="458">
        <f>+'Anexo II'!O69</f>
        <v>0</v>
      </c>
      <c r="J73" s="461">
        <v>162.54</v>
      </c>
      <c r="K73" s="462" t="s">
        <v>691</v>
      </c>
      <c r="L73" s="462"/>
      <c r="M73" s="463">
        <f>+'Simulador HCC'!$E$15</f>
        <v>796.76</v>
      </c>
      <c r="N73" s="464">
        <f t="shared" si="6"/>
        <v>40</v>
      </c>
      <c r="O73" s="465">
        <f t="shared" si="7"/>
        <v>1075.79</v>
      </c>
      <c r="P73" s="466">
        <f t="shared" si="8"/>
        <v>537.89499999999998</v>
      </c>
      <c r="Q73" s="456" t="e">
        <f>MIN('Anexo II'!J69,'Valores de referencia'!E73)*O73</f>
        <v>#N/A</v>
      </c>
      <c r="R73" s="308">
        <f>MIN(+O73/2*28,'Anexo II'!K69*P73)</f>
        <v>0</v>
      </c>
      <c r="S73" s="308">
        <f>MIN(+O73/2*30,'Anexo II'!L69*P73)</f>
        <v>0</v>
      </c>
      <c r="T73" s="308">
        <f>MIN(+O73/2*20,'Anexo II'!M69*P73)</f>
        <v>0</v>
      </c>
      <c r="U73" s="308">
        <f>MIN(+O73/2*6,'Anexo II'!N69*P73)</f>
        <v>0</v>
      </c>
    </row>
    <row r="74" spans="1:21" ht="18.75">
      <c r="A74" s="317">
        <f>+'Anexo II'!A70</f>
        <v>0</v>
      </c>
      <c r="B74" s="477"/>
      <c r="C74" s="468"/>
      <c r="D74" s="457">
        <f>+'Anexo II'!H70</f>
        <v>0</v>
      </c>
      <c r="E74" s="458" t="e">
        <f>VLOOKUP('Anexo II'!H70,Tabelas!$F$2:$G$8,2,FALSE)</f>
        <v>#N/A</v>
      </c>
      <c r="F74" s="459">
        <v>0</v>
      </c>
      <c r="G74" s="474" t="s">
        <v>736</v>
      </c>
      <c r="H74" s="460">
        <f>ROUND(CO!$H$40,2)</f>
        <v>1</v>
      </c>
      <c r="I74" s="458">
        <f>+'Anexo II'!O70</f>
        <v>0</v>
      </c>
      <c r="J74" s="461">
        <v>162.54</v>
      </c>
      <c r="K74" s="462" t="s">
        <v>691</v>
      </c>
      <c r="L74" s="462"/>
      <c r="M74" s="463">
        <f>+'Simulador HCC'!$E$15</f>
        <v>796.76</v>
      </c>
      <c r="N74" s="464">
        <f t="shared" ref="N74:N105" si="9">(MAX((I74*270-230)*J74/100,40))*(MAX(IF(K74="sim",1,MIN(ROUNDDOWN(L74/5,0)*0.1,0.8)),K74))</f>
        <v>40</v>
      </c>
      <c r="O74" s="465">
        <f t="shared" ref="O74:O105" si="10">+(ROUND(M74*(1+F74)*1.3*IF(OR(G74="Região Autónoma da Madeira",G74="Região Autónoma dos Açores"),1.2,1)*H74,2)+N74)</f>
        <v>1075.79</v>
      </c>
      <c r="P74" s="466">
        <f t="shared" ref="P74:P105" si="11">O74*0.5</f>
        <v>537.89499999999998</v>
      </c>
      <c r="Q74" s="456" t="e">
        <f>MIN('Anexo II'!J70,'Valores de referencia'!E74)*O74</f>
        <v>#N/A</v>
      </c>
      <c r="R74" s="308">
        <f>MIN(+O74/2*28,'Anexo II'!K70*P74)</f>
        <v>0</v>
      </c>
      <c r="S74" s="308">
        <f>MIN(+O74/2*30,'Anexo II'!L70*P74)</f>
        <v>0</v>
      </c>
      <c r="T74" s="308">
        <f>MIN(+O74/2*20,'Anexo II'!M70*P74)</f>
        <v>0</v>
      </c>
      <c r="U74" s="308">
        <f>MIN(+O74/2*6,'Anexo II'!N70*P74)</f>
        <v>0</v>
      </c>
    </row>
    <row r="75" spans="1:21" ht="18.75">
      <c r="A75" s="317">
        <f>+'Anexo II'!A71</f>
        <v>0</v>
      </c>
      <c r="B75" s="477"/>
      <c r="C75" s="468"/>
      <c r="D75" s="457">
        <f>+'Anexo II'!H71</f>
        <v>0</v>
      </c>
      <c r="E75" s="458" t="e">
        <f>VLOOKUP('Anexo II'!H71,Tabelas!$F$2:$G$8,2,FALSE)</f>
        <v>#N/A</v>
      </c>
      <c r="F75" s="459">
        <v>0</v>
      </c>
      <c r="G75" s="474" t="s">
        <v>736</v>
      </c>
      <c r="H75" s="460">
        <f>ROUND(CO!$H$40,2)</f>
        <v>1</v>
      </c>
      <c r="I75" s="458">
        <f>+'Anexo II'!O71</f>
        <v>0</v>
      </c>
      <c r="J75" s="461">
        <v>162.54</v>
      </c>
      <c r="K75" s="462" t="s">
        <v>691</v>
      </c>
      <c r="L75" s="462"/>
      <c r="M75" s="463">
        <f>+'Simulador HCC'!$E$15</f>
        <v>796.76</v>
      </c>
      <c r="N75" s="464">
        <f t="shared" si="9"/>
        <v>40</v>
      </c>
      <c r="O75" s="465">
        <f t="shared" si="10"/>
        <v>1075.79</v>
      </c>
      <c r="P75" s="466">
        <f t="shared" si="11"/>
        <v>537.89499999999998</v>
      </c>
      <c r="Q75" s="456" t="e">
        <f>MIN('Anexo II'!J71,'Valores de referencia'!E75)*O75</f>
        <v>#N/A</v>
      </c>
      <c r="R75" s="308">
        <f>MIN(+O75/2*28,'Anexo II'!K71*P75)</f>
        <v>0</v>
      </c>
      <c r="S75" s="308">
        <f>MIN(+O75/2*30,'Anexo II'!L71*P75)</f>
        <v>0</v>
      </c>
      <c r="T75" s="308">
        <f>MIN(+O75/2*20,'Anexo II'!M71*P75)</f>
        <v>0</v>
      </c>
      <c r="U75" s="308">
        <f>MIN(+O75/2*6,'Anexo II'!N71*P75)</f>
        <v>0</v>
      </c>
    </row>
    <row r="76" spans="1:21" ht="18.75">
      <c r="A76" s="317">
        <f>+'Anexo II'!A72</f>
        <v>0</v>
      </c>
      <c r="B76" s="477"/>
      <c r="C76" s="468"/>
      <c r="D76" s="457">
        <f>+'Anexo II'!H72</f>
        <v>0</v>
      </c>
      <c r="E76" s="458" t="e">
        <f>VLOOKUP('Anexo II'!H72,Tabelas!$F$2:$G$8,2,FALSE)</f>
        <v>#N/A</v>
      </c>
      <c r="F76" s="459">
        <v>0</v>
      </c>
      <c r="G76" s="474" t="s">
        <v>736</v>
      </c>
      <c r="H76" s="460">
        <f>ROUND(CO!$H$40,2)</f>
        <v>1</v>
      </c>
      <c r="I76" s="458">
        <f>+'Anexo II'!O72</f>
        <v>0</v>
      </c>
      <c r="J76" s="461">
        <v>162.54</v>
      </c>
      <c r="K76" s="462" t="s">
        <v>691</v>
      </c>
      <c r="L76" s="462"/>
      <c r="M76" s="463">
        <f>+'Simulador HCC'!$E$15</f>
        <v>796.76</v>
      </c>
      <c r="N76" s="464">
        <f t="shared" si="9"/>
        <v>40</v>
      </c>
      <c r="O76" s="465">
        <f t="shared" si="10"/>
        <v>1075.79</v>
      </c>
      <c r="P76" s="466">
        <f t="shared" si="11"/>
        <v>537.89499999999998</v>
      </c>
      <c r="Q76" s="456" t="e">
        <f>MIN('Anexo II'!J72,'Valores de referencia'!E76)*O76</f>
        <v>#N/A</v>
      </c>
      <c r="R76" s="308">
        <f>MIN(+O76/2*28,'Anexo II'!K72*P76)</f>
        <v>0</v>
      </c>
      <c r="S76" s="308">
        <f>MIN(+O76/2*30,'Anexo II'!L72*P76)</f>
        <v>0</v>
      </c>
      <c r="T76" s="308">
        <f>MIN(+O76/2*20,'Anexo II'!M72*P76)</f>
        <v>0</v>
      </c>
      <c r="U76" s="308">
        <f>MIN(+O76/2*6,'Anexo II'!N72*P76)</f>
        <v>0</v>
      </c>
    </row>
    <row r="77" spans="1:21" ht="18.75">
      <c r="A77" s="317">
        <f>+'Anexo II'!A73</f>
        <v>0</v>
      </c>
      <c r="B77" s="477"/>
      <c r="C77" s="468"/>
      <c r="D77" s="457">
        <f>+'Anexo II'!H73</f>
        <v>0</v>
      </c>
      <c r="E77" s="458" t="e">
        <f>VLOOKUP('Anexo II'!H73,Tabelas!$F$2:$G$8,2,FALSE)</f>
        <v>#N/A</v>
      </c>
      <c r="F77" s="459">
        <v>0</v>
      </c>
      <c r="G77" s="474" t="s">
        <v>736</v>
      </c>
      <c r="H77" s="460">
        <f>ROUND(CO!$H$40,2)</f>
        <v>1</v>
      </c>
      <c r="I77" s="458">
        <f>+'Anexo II'!O73</f>
        <v>0</v>
      </c>
      <c r="J77" s="461">
        <v>162.54</v>
      </c>
      <c r="K77" s="462" t="s">
        <v>691</v>
      </c>
      <c r="L77" s="462"/>
      <c r="M77" s="463">
        <f>+'Simulador HCC'!$E$15</f>
        <v>796.76</v>
      </c>
      <c r="N77" s="464">
        <f t="shared" si="9"/>
        <v>40</v>
      </c>
      <c r="O77" s="465">
        <f t="shared" si="10"/>
        <v>1075.79</v>
      </c>
      <c r="P77" s="466">
        <f t="shared" si="11"/>
        <v>537.89499999999998</v>
      </c>
      <c r="Q77" s="456" t="e">
        <f>MIN('Anexo II'!J73,'Valores de referencia'!E77)*O77</f>
        <v>#N/A</v>
      </c>
      <c r="R77" s="308">
        <f>MIN(+O77/2*28,'Anexo II'!K73*P77)</f>
        <v>0</v>
      </c>
      <c r="S77" s="308">
        <f>MIN(+O77/2*30,'Anexo II'!L73*P77)</f>
        <v>0</v>
      </c>
      <c r="T77" s="308">
        <f>MIN(+O77/2*20,'Anexo II'!M73*P77)</f>
        <v>0</v>
      </c>
      <c r="U77" s="308">
        <f>MIN(+O77/2*6,'Anexo II'!N73*P77)</f>
        <v>0</v>
      </c>
    </row>
    <row r="78" spans="1:21" ht="18.75">
      <c r="A78" s="317">
        <f>+'Anexo II'!A74</f>
        <v>0</v>
      </c>
      <c r="B78" s="477"/>
      <c r="C78" s="468"/>
      <c r="D78" s="457">
        <f>+'Anexo II'!H74</f>
        <v>0</v>
      </c>
      <c r="E78" s="458" t="e">
        <f>VLOOKUP('Anexo II'!H74,Tabelas!$F$2:$G$8,2,FALSE)</f>
        <v>#N/A</v>
      </c>
      <c r="F78" s="459">
        <v>0</v>
      </c>
      <c r="G78" s="474" t="s">
        <v>736</v>
      </c>
      <c r="H78" s="460">
        <f>ROUND(CO!$H$40,2)</f>
        <v>1</v>
      </c>
      <c r="I78" s="458">
        <f>+'Anexo II'!O74</f>
        <v>0</v>
      </c>
      <c r="J78" s="461">
        <v>162.54</v>
      </c>
      <c r="K78" s="462" t="s">
        <v>691</v>
      </c>
      <c r="L78" s="462"/>
      <c r="M78" s="463">
        <f>+'Simulador HCC'!$E$15</f>
        <v>796.76</v>
      </c>
      <c r="N78" s="464">
        <f t="shared" si="9"/>
        <v>40</v>
      </c>
      <c r="O78" s="465">
        <f t="shared" si="10"/>
        <v>1075.79</v>
      </c>
      <c r="P78" s="466">
        <f t="shared" si="11"/>
        <v>537.89499999999998</v>
      </c>
      <c r="Q78" s="456" t="e">
        <f>MIN('Anexo II'!J74,'Valores de referencia'!E78)*O78</f>
        <v>#N/A</v>
      </c>
      <c r="R78" s="308">
        <f>MIN(+O78/2*28,'Anexo II'!K74*P78)</f>
        <v>0</v>
      </c>
      <c r="S78" s="308">
        <f>MIN(+O78/2*30,'Anexo II'!L74*P78)</f>
        <v>0</v>
      </c>
      <c r="T78" s="308">
        <f>MIN(+O78/2*20,'Anexo II'!M74*P78)</f>
        <v>0</v>
      </c>
      <c r="U78" s="308">
        <f>MIN(+O78/2*6,'Anexo II'!N74*P78)</f>
        <v>0</v>
      </c>
    </row>
    <row r="79" spans="1:21" ht="18.75">
      <c r="A79" s="317">
        <f>+'Anexo II'!A75</f>
        <v>0</v>
      </c>
      <c r="B79" s="477"/>
      <c r="C79" s="468"/>
      <c r="D79" s="457">
        <f>+'Anexo II'!H75</f>
        <v>0</v>
      </c>
      <c r="E79" s="458" t="e">
        <f>VLOOKUP('Anexo II'!H75,Tabelas!$F$2:$G$8,2,FALSE)</f>
        <v>#N/A</v>
      </c>
      <c r="F79" s="459">
        <v>0</v>
      </c>
      <c r="G79" s="474" t="s">
        <v>736</v>
      </c>
      <c r="H79" s="460">
        <f>ROUND(CO!$H$40,2)</f>
        <v>1</v>
      </c>
      <c r="I79" s="458">
        <f>+'Anexo II'!O75</f>
        <v>0</v>
      </c>
      <c r="J79" s="461">
        <v>162.54</v>
      </c>
      <c r="K79" s="462" t="s">
        <v>691</v>
      </c>
      <c r="L79" s="462"/>
      <c r="M79" s="463">
        <f>+'Simulador HCC'!$E$15</f>
        <v>796.76</v>
      </c>
      <c r="N79" s="464">
        <f t="shared" si="9"/>
        <v>40</v>
      </c>
      <c r="O79" s="465">
        <f t="shared" si="10"/>
        <v>1075.79</v>
      </c>
      <c r="P79" s="466">
        <f t="shared" si="11"/>
        <v>537.89499999999998</v>
      </c>
      <c r="Q79" s="456" t="e">
        <f>MIN('Anexo II'!J75,'Valores de referencia'!E79)*O79</f>
        <v>#N/A</v>
      </c>
      <c r="R79" s="308">
        <f>MIN(+O79/2*28,'Anexo II'!K75*P79)</f>
        <v>0</v>
      </c>
      <c r="S79" s="308">
        <f>MIN(+O79/2*30,'Anexo II'!L75*P79)</f>
        <v>0</v>
      </c>
      <c r="T79" s="308">
        <f>MIN(+O79/2*20,'Anexo II'!M75*P79)</f>
        <v>0</v>
      </c>
      <c r="U79" s="308">
        <f>MIN(+O79/2*6,'Anexo II'!N75*P79)</f>
        <v>0</v>
      </c>
    </row>
    <row r="80" spans="1:21" ht="18.75">
      <c r="A80" s="317">
        <f>+'Anexo II'!A76</f>
        <v>0</v>
      </c>
      <c r="B80" s="477"/>
      <c r="C80" s="468"/>
      <c r="D80" s="457">
        <f>+'Anexo II'!H76</f>
        <v>0</v>
      </c>
      <c r="E80" s="458" t="e">
        <f>VLOOKUP('Anexo II'!H76,Tabelas!$F$2:$G$8,2,FALSE)</f>
        <v>#N/A</v>
      </c>
      <c r="F80" s="459">
        <v>0</v>
      </c>
      <c r="G80" s="474" t="s">
        <v>736</v>
      </c>
      <c r="H80" s="460">
        <f>ROUND(CO!$H$40,2)</f>
        <v>1</v>
      </c>
      <c r="I80" s="458">
        <f>+'Anexo II'!O76</f>
        <v>0</v>
      </c>
      <c r="J80" s="461">
        <v>162.54</v>
      </c>
      <c r="K80" s="462" t="s">
        <v>691</v>
      </c>
      <c r="L80" s="462"/>
      <c r="M80" s="463">
        <f>+'Simulador HCC'!$E$15</f>
        <v>796.76</v>
      </c>
      <c r="N80" s="464">
        <f t="shared" si="9"/>
        <v>40</v>
      </c>
      <c r="O80" s="465">
        <f t="shared" si="10"/>
        <v>1075.79</v>
      </c>
      <c r="P80" s="466">
        <f t="shared" si="11"/>
        <v>537.89499999999998</v>
      </c>
      <c r="Q80" s="456" t="e">
        <f>MIN('Anexo II'!J76,'Valores de referencia'!E80)*O80</f>
        <v>#N/A</v>
      </c>
      <c r="R80" s="308">
        <f>MIN(+O80/2*28,'Anexo II'!K76*P80)</f>
        <v>0</v>
      </c>
      <c r="S80" s="308">
        <f>MIN(+O80/2*30,'Anexo II'!L76*P80)</f>
        <v>0</v>
      </c>
      <c r="T80" s="308">
        <f>MIN(+O80/2*20,'Anexo II'!M76*P80)</f>
        <v>0</v>
      </c>
      <c r="U80" s="308">
        <f>MIN(+O80/2*6,'Anexo II'!N76*P80)</f>
        <v>0</v>
      </c>
    </row>
    <row r="81" spans="1:21" ht="18.75">
      <c r="A81" s="317">
        <f>+'Anexo II'!A77</f>
        <v>0</v>
      </c>
      <c r="B81" s="477"/>
      <c r="C81" s="468"/>
      <c r="D81" s="457">
        <f>+'Anexo II'!H77</f>
        <v>0</v>
      </c>
      <c r="E81" s="458" t="e">
        <f>VLOOKUP('Anexo II'!H77,Tabelas!$F$2:$G$8,2,FALSE)</f>
        <v>#N/A</v>
      </c>
      <c r="F81" s="459">
        <v>0</v>
      </c>
      <c r="G81" s="474" t="s">
        <v>736</v>
      </c>
      <c r="H81" s="460">
        <f>ROUND(CO!$H$40,2)</f>
        <v>1</v>
      </c>
      <c r="I81" s="458">
        <f>+'Anexo II'!O77</f>
        <v>0</v>
      </c>
      <c r="J81" s="461">
        <v>162.54</v>
      </c>
      <c r="K81" s="462" t="s">
        <v>691</v>
      </c>
      <c r="L81" s="462"/>
      <c r="M81" s="463">
        <f>+'Simulador HCC'!$E$15</f>
        <v>796.76</v>
      </c>
      <c r="N81" s="464">
        <f t="shared" si="9"/>
        <v>40</v>
      </c>
      <c r="O81" s="465">
        <f t="shared" si="10"/>
        <v>1075.79</v>
      </c>
      <c r="P81" s="466">
        <f t="shared" si="11"/>
        <v>537.89499999999998</v>
      </c>
      <c r="Q81" s="456" t="e">
        <f>MIN('Anexo II'!J77,'Valores de referencia'!E81)*O81</f>
        <v>#N/A</v>
      </c>
      <c r="R81" s="308">
        <f>MIN(+O81/2*28,'Anexo II'!K77*P81)</f>
        <v>0</v>
      </c>
      <c r="S81" s="308">
        <f>MIN(+O81/2*30,'Anexo II'!L77*P81)</f>
        <v>0</v>
      </c>
      <c r="T81" s="308">
        <f>MIN(+O81/2*20,'Anexo II'!M77*P81)</f>
        <v>0</v>
      </c>
      <c r="U81" s="308">
        <f>MIN(+O81/2*6,'Anexo II'!N77*P81)</f>
        <v>0</v>
      </c>
    </row>
    <row r="82" spans="1:21" ht="18.75">
      <c r="A82" s="317">
        <f>+'Anexo II'!A78</f>
        <v>0</v>
      </c>
      <c r="B82" s="477"/>
      <c r="C82" s="468"/>
      <c r="D82" s="457">
        <f>+'Anexo II'!H78</f>
        <v>0</v>
      </c>
      <c r="E82" s="458" t="e">
        <f>VLOOKUP('Anexo II'!H78,Tabelas!$F$2:$G$8,2,FALSE)</f>
        <v>#N/A</v>
      </c>
      <c r="F82" s="459">
        <v>0</v>
      </c>
      <c r="G82" s="474" t="s">
        <v>736</v>
      </c>
      <c r="H82" s="460">
        <f>ROUND(CO!$H$40,2)</f>
        <v>1</v>
      </c>
      <c r="I82" s="458">
        <f>+'Anexo II'!O78</f>
        <v>0</v>
      </c>
      <c r="J82" s="461">
        <v>162.54</v>
      </c>
      <c r="K82" s="462" t="s">
        <v>691</v>
      </c>
      <c r="L82" s="462"/>
      <c r="M82" s="463">
        <f>+'Simulador HCC'!$E$15</f>
        <v>796.76</v>
      </c>
      <c r="N82" s="464">
        <f t="shared" si="9"/>
        <v>40</v>
      </c>
      <c r="O82" s="465">
        <f t="shared" si="10"/>
        <v>1075.79</v>
      </c>
      <c r="P82" s="466">
        <f t="shared" si="11"/>
        <v>537.89499999999998</v>
      </c>
      <c r="Q82" s="456" t="e">
        <f>MIN('Anexo II'!J78,'Valores de referencia'!E82)*O82</f>
        <v>#N/A</v>
      </c>
      <c r="R82" s="308">
        <f>MIN(+O82/2*28,'Anexo II'!K78*P82)</f>
        <v>0</v>
      </c>
      <c r="S82" s="308">
        <f>MIN(+O82/2*30,'Anexo II'!L78*P82)</f>
        <v>0</v>
      </c>
      <c r="T82" s="308">
        <f>MIN(+O82/2*20,'Anexo II'!M78*P82)</f>
        <v>0</v>
      </c>
      <c r="U82" s="308">
        <f>MIN(+O82/2*6,'Anexo II'!N78*P82)</f>
        <v>0</v>
      </c>
    </row>
    <row r="83" spans="1:21" ht="18.75">
      <c r="A83" s="317">
        <f>+'Anexo II'!A79</f>
        <v>0</v>
      </c>
      <c r="B83" s="477"/>
      <c r="C83" s="468"/>
      <c r="D83" s="457">
        <f>+'Anexo II'!H79</f>
        <v>0</v>
      </c>
      <c r="E83" s="458" t="e">
        <f>VLOOKUP('Anexo II'!H79,Tabelas!$F$2:$G$8,2,FALSE)</f>
        <v>#N/A</v>
      </c>
      <c r="F83" s="459">
        <v>0</v>
      </c>
      <c r="G83" s="474" t="s">
        <v>736</v>
      </c>
      <c r="H83" s="460">
        <f>ROUND(CO!$H$40,2)</f>
        <v>1</v>
      </c>
      <c r="I83" s="458">
        <f>+'Anexo II'!O79</f>
        <v>0</v>
      </c>
      <c r="J83" s="461">
        <v>162.54</v>
      </c>
      <c r="K83" s="462" t="s">
        <v>691</v>
      </c>
      <c r="L83" s="462"/>
      <c r="M83" s="463">
        <f>+'Simulador HCC'!$E$15</f>
        <v>796.76</v>
      </c>
      <c r="N83" s="464">
        <f t="shared" si="9"/>
        <v>40</v>
      </c>
      <c r="O83" s="465">
        <f t="shared" si="10"/>
        <v>1075.79</v>
      </c>
      <c r="P83" s="466">
        <f t="shared" si="11"/>
        <v>537.89499999999998</v>
      </c>
      <c r="Q83" s="456" t="e">
        <f>MIN('Anexo II'!J79,'Valores de referencia'!E83)*O83</f>
        <v>#N/A</v>
      </c>
      <c r="R83" s="308">
        <f>MIN(+O83/2*28,'Anexo II'!K79*P83)</f>
        <v>0</v>
      </c>
      <c r="S83" s="308">
        <f>MIN(+O83/2*30,'Anexo II'!L79*P83)</f>
        <v>0</v>
      </c>
      <c r="T83" s="308">
        <f>MIN(+O83/2*20,'Anexo II'!M79*P83)</f>
        <v>0</v>
      </c>
      <c r="U83" s="308">
        <f>MIN(+O83/2*6,'Anexo II'!N79*P83)</f>
        <v>0</v>
      </c>
    </row>
    <row r="84" spans="1:21" ht="18.75">
      <c r="A84" s="317">
        <f>+'Anexo II'!A80</f>
        <v>0</v>
      </c>
      <c r="B84" s="477"/>
      <c r="C84" s="468"/>
      <c r="D84" s="457">
        <f>+'Anexo II'!H80</f>
        <v>0</v>
      </c>
      <c r="E84" s="458" t="e">
        <f>VLOOKUP('Anexo II'!H80,Tabelas!$F$2:$G$8,2,FALSE)</f>
        <v>#N/A</v>
      </c>
      <c r="F84" s="459">
        <v>0</v>
      </c>
      <c r="G84" s="474" t="s">
        <v>736</v>
      </c>
      <c r="H84" s="460">
        <f>ROUND(CO!$H$40,2)</f>
        <v>1</v>
      </c>
      <c r="I84" s="458">
        <f>+'Anexo II'!O80</f>
        <v>0</v>
      </c>
      <c r="J84" s="461">
        <v>162.54</v>
      </c>
      <c r="K84" s="462" t="s">
        <v>691</v>
      </c>
      <c r="L84" s="462"/>
      <c r="M84" s="463">
        <f>+'Simulador HCC'!$E$15</f>
        <v>796.76</v>
      </c>
      <c r="N84" s="464">
        <f t="shared" si="9"/>
        <v>40</v>
      </c>
      <c r="O84" s="465">
        <f t="shared" si="10"/>
        <v>1075.79</v>
      </c>
      <c r="P84" s="466">
        <f t="shared" si="11"/>
        <v>537.89499999999998</v>
      </c>
      <c r="Q84" s="456" t="e">
        <f>MIN('Anexo II'!J80,'Valores de referencia'!E84)*O84</f>
        <v>#N/A</v>
      </c>
      <c r="R84" s="308">
        <f>MIN(+O84/2*28,'Anexo II'!K80*P84)</f>
        <v>0</v>
      </c>
      <c r="S84" s="308">
        <f>MIN(+O84/2*30,'Anexo II'!L80*P84)</f>
        <v>0</v>
      </c>
      <c r="T84" s="308">
        <f>MIN(+O84/2*20,'Anexo II'!M80*P84)</f>
        <v>0</v>
      </c>
      <c r="U84" s="308">
        <f>MIN(+O84/2*6,'Anexo II'!N80*P84)</f>
        <v>0</v>
      </c>
    </row>
    <row r="85" spans="1:21" ht="18.75">
      <c r="A85" s="317">
        <f>+'Anexo II'!A81</f>
        <v>0</v>
      </c>
      <c r="B85" s="477"/>
      <c r="C85" s="468"/>
      <c r="D85" s="457">
        <f>+'Anexo II'!H81</f>
        <v>0</v>
      </c>
      <c r="E85" s="458" t="e">
        <f>VLOOKUP('Anexo II'!H81,Tabelas!$F$2:$G$8,2,FALSE)</f>
        <v>#N/A</v>
      </c>
      <c r="F85" s="459">
        <v>0</v>
      </c>
      <c r="G85" s="474" t="s">
        <v>736</v>
      </c>
      <c r="H85" s="460">
        <f>ROUND(CO!$H$40,2)</f>
        <v>1</v>
      </c>
      <c r="I85" s="458">
        <f>+'Anexo II'!O81</f>
        <v>0</v>
      </c>
      <c r="J85" s="461">
        <v>162.54</v>
      </c>
      <c r="K85" s="462" t="s">
        <v>691</v>
      </c>
      <c r="L85" s="462"/>
      <c r="M85" s="463">
        <f>+'Simulador HCC'!$E$15</f>
        <v>796.76</v>
      </c>
      <c r="N85" s="464">
        <f t="shared" si="9"/>
        <v>40</v>
      </c>
      <c r="O85" s="465">
        <f t="shared" si="10"/>
        <v>1075.79</v>
      </c>
      <c r="P85" s="466">
        <f t="shared" si="11"/>
        <v>537.89499999999998</v>
      </c>
      <c r="Q85" s="456" t="e">
        <f>MIN('Anexo II'!J81,'Valores de referencia'!E85)*O85</f>
        <v>#N/A</v>
      </c>
      <c r="R85" s="308">
        <f>MIN(+O85/2*28,'Anexo II'!K81*P85)</f>
        <v>0</v>
      </c>
      <c r="S85" s="308">
        <f>MIN(+O85/2*30,'Anexo II'!L81*P85)</f>
        <v>0</v>
      </c>
      <c r="T85" s="308">
        <f>MIN(+O85/2*20,'Anexo II'!M81*P85)</f>
        <v>0</v>
      </c>
      <c r="U85" s="308">
        <f>MIN(+O85/2*6,'Anexo II'!N81*P85)</f>
        <v>0</v>
      </c>
    </row>
    <row r="86" spans="1:21" ht="18.75">
      <c r="A86" s="317">
        <f>+'Anexo II'!A82</f>
        <v>0</v>
      </c>
      <c r="B86" s="477"/>
      <c r="C86" s="468"/>
      <c r="D86" s="457">
        <f>+'Anexo II'!H82</f>
        <v>0</v>
      </c>
      <c r="E86" s="458" t="e">
        <f>VLOOKUP('Anexo II'!H82,Tabelas!$F$2:$G$8,2,FALSE)</f>
        <v>#N/A</v>
      </c>
      <c r="F86" s="459">
        <v>0</v>
      </c>
      <c r="G86" s="474" t="s">
        <v>736</v>
      </c>
      <c r="H86" s="460">
        <f>ROUND(CO!$H$40,2)</f>
        <v>1</v>
      </c>
      <c r="I86" s="458">
        <f>+'Anexo II'!O82</f>
        <v>0</v>
      </c>
      <c r="J86" s="461">
        <v>162.54</v>
      </c>
      <c r="K86" s="462" t="s">
        <v>691</v>
      </c>
      <c r="L86" s="462"/>
      <c r="M86" s="463">
        <f>+'Simulador HCC'!$E$15</f>
        <v>796.76</v>
      </c>
      <c r="N86" s="464">
        <f t="shared" si="9"/>
        <v>40</v>
      </c>
      <c r="O86" s="465">
        <f t="shared" si="10"/>
        <v>1075.79</v>
      </c>
      <c r="P86" s="466">
        <f t="shared" si="11"/>
        <v>537.89499999999998</v>
      </c>
      <c r="Q86" s="456" t="e">
        <f>MIN('Anexo II'!J82,'Valores de referencia'!E86)*O86</f>
        <v>#N/A</v>
      </c>
      <c r="R86" s="308">
        <f>MIN(+O86/2*28,'Anexo II'!K82*P86)</f>
        <v>0</v>
      </c>
      <c r="S86" s="308">
        <f>MIN(+O86/2*30,'Anexo II'!L82*P86)</f>
        <v>0</v>
      </c>
      <c r="T86" s="308">
        <f>MIN(+O86/2*20,'Anexo II'!M82*P86)</f>
        <v>0</v>
      </c>
      <c r="U86" s="308">
        <f>MIN(+O86/2*6,'Anexo II'!N82*P86)</f>
        <v>0</v>
      </c>
    </row>
    <row r="87" spans="1:21" ht="18.75">
      <c r="A87" s="317">
        <f>+'Anexo II'!A83</f>
        <v>0</v>
      </c>
      <c r="B87" s="477"/>
      <c r="C87" s="468"/>
      <c r="D87" s="457">
        <f>+'Anexo II'!H83</f>
        <v>0</v>
      </c>
      <c r="E87" s="458" t="e">
        <f>VLOOKUP('Anexo II'!H83,Tabelas!$F$2:$G$8,2,FALSE)</f>
        <v>#N/A</v>
      </c>
      <c r="F87" s="459">
        <v>0</v>
      </c>
      <c r="G87" s="474" t="s">
        <v>736</v>
      </c>
      <c r="H87" s="460">
        <f>ROUND(CO!$H$40,2)</f>
        <v>1</v>
      </c>
      <c r="I87" s="458">
        <f>+'Anexo II'!O83</f>
        <v>0</v>
      </c>
      <c r="J87" s="461">
        <v>162.54</v>
      </c>
      <c r="K87" s="462" t="s">
        <v>691</v>
      </c>
      <c r="L87" s="462"/>
      <c r="M87" s="463">
        <f>+'Simulador HCC'!$E$15</f>
        <v>796.76</v>
      </c>
      <c r="N87" s="464">
        <f t="shared" si="9"/>
        <v>40</v>
      </c>
      <c r="O87" s="465">
        <f t="shared" si="10"/>
        <v>1075.79</v>
      </c>
      <c r="P87" s="466">
        <f t="shared" si="11"/>
        <v>537.89499999999998</v>
      </c>
      <c r="Q87" s="456" t="e">
        <f>MIN('Anexo II'!J83,'Valores de referencia'!E87)*O87</f>
        <v>#N/A</v>
      </c>
      <c r="R87" s="308">
        <f>MIN(+O87/2*28,'Anexo II'!K83*P87)</f>
        <v>0</v>
      </c>
      <c r="S87" s="308">
        <f>MIN(+O87/2*30,'Anexo II'!L83*P87)</f>
        <v>0</v>
      </c>
      <c r="T87" s="308">
        <f>MIN(+O87/2*20,'Anexo II'!M83*P87)</f>
        <v>0</v>
      </c>
      <c r="U87" s="308">
        <f>MIN(+O87/2*6,'Anexo II'!N83*P87)</f>
        <v>0</v>
      </c>
    </row>
    <row r="88" spans="1:21" ht="18.75">
      <c r="A88" s="317">
        <f>+'Anexo II'!A84</f>
        <v>0</v>
      </c>
      <c r="B88" s="477"/>
      <c r="C88" s="468"/>
      <c r="D88" s="457">
        <f>+'Anexo II'!H84</f>
        <v>0</v>
      </c>
      <c r="E88" s="458" t="e">
        <f>VLOOKUP('Anexo II'!H84,Tabelas!$F$2:$G$8,2,FALSE)</f>
        <v>#N/A</v>
      </c>
      <c r="F88" s="459">
        <v>0</v>
      </c>
      <c r="G88" s="474" t="s">
        <v>736</v>
      </c>
      <c r="H88" s="460">
        <f>ROUND(CO!$H$40,2)</f>
        <v>1</v>
      </c>
      <c r="I88" s="458">
        <f>+'Anexo II'!O84</f>
        <v>0</v>
      </c>
      <c r="J88" s="461">
        <v>162.54</v>
      </c>
      <c r="K88" s="462" t="s">
        <v>691</v>
      </c>
      <c r="L88" s="462"/>
      <c r="M88" s="463">
        <f>+'Simulador HCC'!$E$15</f>
        <v>796.76</v>
      </c>
      <c r="N88" s="464">
        <f t="shared" si="9"/>
        <v>40</v>
      </c>
      <c r="O88" s="465">
        <f t="shared" si="10"/>
        <v>1075.79</v>
      </c>
      <c r="P88" s="466">
        <f t="shared" si="11"/>
        <v>537.89499999999998</v>
      </c>
      <c r="Q88" s="456" t="e">
        <f>MIN('Anexo II'!J84,'Valores de referencia'!E88)*O88</f>
        <v>#N/A</v>
      </c>
      <c r="R88" s="308">
        <f>MIN(+O88/2*28,'Anexo II'!K84*P88)</f>
        <v>0</v>
      </c>
      <c r="S88" s="308">
        <f>MIN(+O88/2*30,'Anexo II'!L84*P88)</f>
        <v>0</v>
      </c>
      <c r="T88" s="308">
        <f>MIN(+O88/2*20,'Anexo II'!M84*P88)</f>
        <v>0</v>
      </c>
      <c r="U88" s="308">
        <f>MIN(+O88/2*6,'Anexo II'!N84*P88)</f>
        <v>0</v>
      </c>
    </row>
    <row r="89" spans="1:21" ht="18.75">
      <c r="A89" s="317">
        <f>+'Anexo II'!A85</f>
        <v>0</v>
      </c>
      <c r="B89" s="477"/>
      <c r="C89" s="468"/>
      <c r="D89" s="457">
        <f>+'Anexo II'!H85</f>
        <v>0</v>
      </c>
      <c r="E89" s="458" t="e">
        <f>VLOOKUP('Anexo II'!H85,Tabelas!$F$2:$G$8,2,FALSE)</f>
        <v>#N/A</v>
      </c>
      <c r="F89" s="459">
        <v>0</v>
      </c>
      <c r="G89" s="474" t="s">
        <v>736</v>
      </c>
      <c r="H89" s="460">
        <f>ROUND(CO!$H$40,2)</f>
        <v>1</v>
      </c>
      <c r="I89" s="458">
        <f>+'Anexo II'!O85</f>
        <v>0</v>
      </c>
      <c r="J89" s="461">
        <v>162.54</v>
      </c>
      <c r="K89" s="462" t="s">
        <v>691</v>
      </c>
      <c r="L89" s="462"/>
      <c r="M89" s="463">
        <f>+'Simulador HCC'!$E$15</f>
        <v>796.76</v>
      </c>
      <c r="N89" s="464">
        <f t="shared" si="9"/>
        <v>40</v>
      </c>
      <c r="O89" s="465">
        <f t="shared" si="10"/>
        <v>1075.79</v>
      </c>
      <c r="P89" s="466">
        <f t="shared" si="11"/>
        <v>537.89499999999998</v>
      </c>
      <c r="Q89" s="456" t="e">
        <f>MIN('Anexo II'!J85,'Valores de referencia'!E89)*O89</f>
        <v>#N/A</v>
      </c>
      <c r="R89" s="308">
        <f>MIN(+O89/2*28,'Anexo II'!K85*P89)</f>
        <v>0</v>
      </c>
      <c r="S89" s="308">
        <f>MIN(+O89/2*30,'Anexo II'!L85*P89)</f>
        <v>0</v>
      </c>
      <c r="T89" s="308">
        <f>MIN(+O89/2*20,'Anexo II'!M85*P89)</f>
        <v>0</v>
      </c>
      <c r="U89" s="308">
        <f>MIN(+O89/2*6,'Anexo II'!N85*P89)</f>
        <v>0</v>
      </c>
    </row>
    <row r="90" spans="1:21" ht="18.75">
      <c r="A90" s="317">
        <f>+'Anexo II'!A86</f>
        <v>0</v>
      </c>
      <c r="B90" s="477"/>
      <c r="C90" s="468"/>
      <c r="D90" s="457">
        <f>+'Anexo II'!H86</f>
        <v>0</v>
      </c>
      <c r="E90" s="458" t="e">
        <f>VLOOKUP('Anexo II'!H86,Tabelas!$F$2:$G$8,2,FALSE)</f>
        <v>#N/A</v>
      </c>
      <c r="F90" s="459">
        <v>0</v>
      </c>
      <c r="G90" s="474" t="s">
        <v>736</v>
      </c>
      <c r="H90" s="460">
        <f>ROUND(CO!$H$40,2)</f>
        <v>1</v>
      </c>
      <c r="I90" s="458">
        <f>+'Anexo II'!O86</f>
        <v>0</v>
      </c>
      <c r="J90" s="461">
        <v>162.54</v>
      </c>
      <c r="K90" s="462" t="s">
        <v>691</v>
      </c>
      <c r="L90" s="462"/>
      <c r="M90" s="463">
        <f>+'Simulador HCC'!$E$15</f>
        <v>796.76</v>
      </c>
      <c r="N90" s="464">
        <f t="shared" si="9"/>
        <v>40</v>
      </c>
      <c r="O90" s="465">
        <f t="shared" si="10"/>
        <v>1075.79</v>
      </c>
      <c r="P90" s="466">
        <f t="shared" si="11"/>
        <v>537.89499999999998</v>
      </c>
      <c r="Q90" s="456" t="e">
        <f>MIN('Anexo II'!J86,'Valores de referencia'!E90)*O90</f>
        <v>#N/A</v>
      </c>
      <c r="R90" s="308">
        <f>MIN(+O90/2*28,'Anexo II'!K86*P90)</f>
        <v>0</v>
      </c>
      <c r="S90" s="308">
        <f>MIN(+O90/2*30,'Anexo II'!L86*P90)</f>
        <v>0</v>
      </c>
      <c r="T90" s="308">
        <f>MIN(+O90/2*20,'Anexo II'!M86*P90)</f>
        <v>0</v>
      </c>
      <c r="U90" s="308">
        <f>MIN(+O90/2*6,'Anexo II'!N86*P90)</f>
        <v>0</v>
      </c>
    </row>
    <row r="91" spans="1:21" ht="18.75">
      <c r="A91" s="317">
        <f>+'Anexo II'!A87</f>
        <v>0</v>
      </c>
      <c r="B91" s="477"/>
      <c r="C91" s="468"/>
      <c r="D91" s="457">
        <f>+'Anexo II'!H87</f>
        <v>0</v>
      </c>
      <c r="E91" s="458" t="e">
        <f>VLOOKUP('Anexo II'!H87,Tabelas!$F$2:$G$8,2,FALSE)</f>
        <v>#N/A</v>
      </c>
      <c r="F91" s="459">
        <v>0</v>
      </c>
      <c r="G91" s="474" t="s">
        <v>736</v>
      </c>
      <c r="H91" s="460">
        <f>ROUND(CO!$H$40,2)</f>
        <v>1</v>
      </c>
      <c r="I91" s="458">
        <f>+'Anexo II'!O87</f>
        <v>0</v>
      </c>
      <c r="J91" s="461">
        <v>162.54</v>
      </c>
      <c r="K91" s="462" t="s">
        <v>691</v>
      </c>
      <c r="L91" s="462"/>
      <c r="M91" s="463">
        <f>+'Simulador HCC'!$E$15</f>
        <v>796.76</v>
      </c>
      <c r="N91" s="464">
        <f t="shared" si="9"/>
        <v>40</v>
      </c>
      <c r="O91" s="465">
        <f t="shared" si="10"/>
        <v>1075.79</v>
      </c>
      <c r="P91" s="466">
        <f t="shared" si="11"/>
        <v>537.89499999999998</v>
      </c>
      <c r="Q91" s="456" t="e">
        <f>MIN('Anexo II'!J87,'Valores de referencia'!E91)*O91</f>
        <v>#N/A</v>
      </c>
      <c r="R91" s="308">
        <f>MIN(+O91/2*28,'Anexo II'!K87*P91)</f>
        <v>0</v>
      </c>
      <c r="S91" s="308">
        <f>MIN(+O91/2*30,'Anexo II'!L87*P91)</f>
        <v>0</v>
      </c>
      <c r="T91" s="308">
        <f>MIN(+O91/2*20,'Anexo II'!M87*P91)</f>
        <v>0</v>
      </c>
      <c r="U91" s="308">
        <f>MIN(+O91/2*6,'Anexo II'!N87*P91)</f>
        <v>0</v>
      </c>
    </row>
    <row r="92" spans="1:21" ht="18.75">
      <c r="A92" s="317">
        <f>+'Anexo II'!A88</f>
        <v>0</v>
      </c>
      <c r="B92" s="477"/>
      <c r="C92" s="468"/>
      <c r="D92" s="457">
        <f>+'Anexo II'!H88</f>
        <v>0</v>
      </c>
      <c r="E92" s="458" t="e">
        <f>VLOOKUP('Anexo II'!H88,Tabelas!$F$2:$G$8,2,FALSE)</f>
        <v>#N/A</v>
      </c>
      <c r="F92" s="459">
        <v>0</v>
      </c>
      <c r="G92" s="474" t="s">
        <v>736</v>
      </c>
      <c r="H92" s="460">
        <f>ROUND(CO!$H$40,2)</f>
        <v>1</v>
      </c>
      <c r="I92" s="458">
        <f>+'Anexo II'!O88</f>
        <v>0</v>
      </c>
      <c r="J92" s="461">
        <v>162.54</v>
      </c>
      <c r="K92" s="462" t="s">
        <v>691</v>
      </c>
      <c r="L92" s="462"/>
      <c r="M92" s="463">
        <f>+'Simulador HCC'!$E$15</f>
        <v>796.76</v>
      </c>
      <c r="N92" s="464">
        <f t="shared" si="9"/>
        <v>40</v>
      </c>
      <c r="O92" s="465">
        <f t="shared" si="10"/>
        <v>1075.79</v>
      </c>
      <c r="P92" s="466">
        <f t="shared" si="11"/>
        <v>537.89499999999998</v>
      </c>
      <c r="Q92" s="456" t="e">
        <f>MIN('Anexo II'!J88,'Valores de referencia'!E92)*O92</f>
        <v>#N/A</v>
      </c>
      <c r="R92" s="308">
        <f>MIN(+O92/2*28,'Anexo II'!K88*P92)</f>
        <v>0</v>
      </c>
      <c r="S92" s="308">
        <f>MIN(+O92/2*30,'Anexo II'!L88*P92)</f>
        <v>0</v>
      </c>
      <c r="T92" s="308">
        <f>MIN(+O92/2*20,'Anexo II'!M88*P92)</f>
        <v>0</v>
      </c>
      <c r="U92" s="308">
        <f>MIN(+O92/2*6,'Anexo II'!N88*P92)</f>
        <v>0</v>
      </c>
    </row>
    <row r="93" spans="1:21" ht="18.75">
      <c r="A93" s="317">
        <f>+'Anexo II'!A89</f>
        <v>0</v>
      </c>
      <c r="B93" s="477"/>
      <c r="C93" s="468"/>
      <c r="D93" s="457">
        <f>+'Anexo II'!H89</f>
        <v>0</v>
      </c>
      <c r="E93" s="458" t="e">
        <f>VLOOKUP('Anexo II'!H89,Tabelas!$F$2:$G$8,2,FALSE)</f>
        <v>#N/A</v>
      </c>
      <c r="F93" s="459">
        <v>0</v>
      </c>
      <c r="G93" s="474" t="s">
        <v>736</v>
      </c>
      <c r="H93" s="460">
        <f>ROUND(CO!$H$40,2)</f>
        <v>1</v>
      </c>
      <c r="I93" s="458">
        <f>+'Anexo II'!O89</f>
        <v>0</v>
      </c>
      <c r="J93" s="461">
        <v>162.54</v>
      </c>
      <c r="K93" s="462" t="s">
        <v>691</v>
      </c>
      <c r="L93" s="462"/>
      <c r="M93" s="463">
        <f>+'Simulador HCC'!$E$15</f>
        <v>796.76</v>
      </c>
      <c r="N93" s="464">
        <f t="shared" si="9"/>
        <v>40</v>
      </c>
      <c r="O93" s="465">
        <f t="shared" si="10"/>
        <v>1075.79</v>
      </c>
      <c r="P93" s="466">
        <f t="shared" si="11"/>
        <v>537.89499999999998</v>
      </c>
      <c r="Q93" s="456" t="e">
        <f>MIN('Anexo II'!J89,'Valores de referencia'!E93)*O93</f>
        <v>#N/A</v>
      </c>
      <c r="R93" s="308">
        <f>MIN(+O93/2*28,'Anexo II'!K89*P93)</f>
        <v>0</v>
      </c>
      <c r="S93" s="308">
        <f>MIN(+O93/2*30,'Anexo II'!L89*P93)</f>
        <v>0</v>
      </c>
      <c r="T93" s="308">
        <f>MIN(+O93/2*20,'Anexo II'!M89*P93)</f>
        <v>0</v>
      </c>
      <c r="U93" s="308">
        <f>MIN(+O93/2*6,'Anexo II'!N89*P93)</f>
        <v>0</v>
      </c>
    </row>
    <row r="94" spans="1:21" ht="18.75">
      <c r="A94" s="317">
        <f>+'Anexo II'!A90</f>
        <v>0</v>
      </c>
      <c r="B94" s="477"/>
      <c r="C94" s="468"/>
      <c r="D94" s="457">
        <f>+'Anexo II'!H90</f>
        <v>0</v>
      </c>
      <c r="E94" s="458" t="e">
        <f>VLOOKUP('Anexo II'!H90,Tabelas!$F$2:$G$8,2,FALSE)</f>
        <v>#N/A</v>
      </c>
      <c r="F94" s="459">
        <v>0</v>
      </c>
      <c r="G94" s="474" t="s">
        <v>736</v>
      </c>
      <c r="H94" s="460">
        <f>ROUND(CO!$H$40,2)</f>
        <v>1</v>
      </c>
      <c r="I94" s="458">
        <f>+'Anexo II'!O90</f>
        <v>0</v>
      </c>
      <c r="J94" s="461">
        <v>162.54</v>
      </c>
      <c r="K94" s="462" t="s">
        <v>691</v>
      </c>
      <c r="L94" s="462"/>
      <c r="M94" s="463">
        <f>+'Simulador HCC'!$E$15</f>
        <v>796.76</v>
      </c>
      <c r="N94" s="464">
        <f t="shared" si="9"/>
        <v>40</v>
      </c>
      <c r="O94" s="465">
        <f t="shared" si="10"/>
        <v>1075.79</v>
      </c>
      <c r="P94" s="466">
        <f t="shared" si="11"/>
        <v>537.89499999999998</v>
      </c>
      <c r="Q94" s="456" t="e">
        <f>MIN('Anexo II'!J90,'Valores de referencia'!E94)*O94</f>
        <v>#N/A</v>
      </c>
      <c r="R94" s="308">
        <f>MIN(+O94/2*28,'Anexo II'!K90*P94)</f>
        <v>0</v>
      </c>
      <c r="S94" s="308">
        <f>MIN(+O94/2*30,'Anexo II'!L90*P94)</f>
        <v>0</v>
      </c>
      <c r="T94" s="308">
        <f>MIN(+O94/2*20,'Anexo II'!M90*P94)</f>
        <v>0</v>
      </c>
      <c r="U94" s="308">
        <f>MIN(+O94/2*6,'Anexo II'!N90*P94)</f>
        <v>0</v>
      </c>
    </row>
    <row r="95" spans="1:21" ht="18.75">
      <c r="A95" s="317">
        <f>+'Anexo II'!A91</f>
        <v>0</v>
      </c>
      <c r="B95" s="477"/>
      <c r="C95" s="468"/>
      <c r="D95" s="457">
        <f>+'Anexo II'!H91</f>
        <v>0</v>
      </c>
      <c r="E95" s="458" t="e">
        <f>VLOOKUP('Anexo II'!H91,Tabelas!$F$2:$G$8,2,FALSE)</f>
        <v>#N/A</v>
      </c>
      <c r="F95" s="459">
        <v>0</v>
      </c>
      <c r="G95" s="474" t="s">
        <v>736</v>
      </c>
      <c r="H95" s="460">
        <f>ROUND(CO!$H$40,2)</f>
        <v>1</v>
      </c>
      <c r="I95" s="458">
        <f>+'Anexo II'!O91</f>
        <v>0</v>
      </c>
      <c r="J95" s="461">
        <v>162.54</v>
      </c>
      <c r="K95" s="462" t="s">
        <v>691</v>
      </c>
      <c r="L95" s="462"/>
      <c r="M95" s="463">
        <f>+'Simulador HCC'!$E$15</f>
        <v>796.76</v>
      </c>
      <c r="N95" s="464">
        <f t="shared" si="9"/>
        <v>40</v>
      </c>
      <c r="O95" s="465">
        <f t="shared" si="10"/>
        <v>1075.79</v>
      </c>
      <c r="P95" s="466">
        <f t="shared" si="11"/>
        <v>537.89499999999998</v>
      </c>
      <c r="Q95" s="456" t="e">
        <f>MIN('Anexo II'!J91,'Valores de referencia'!E95)*O95</f>
        <v>#N/A</v>
      </c>
      <c r="R95" s="308">
        <f>MIN(+O95/2*28,'Anexo II'!K91*P95)</f>
        <v>0</v>
      </c>
      <c r="S95" s="308">
        <f>MIN(+O95/2*30,'Anexo II'!L91*P95)</f>
        <v>0</v>
      </c>
      <c r="T95" s="308">
        <f>MIN(+O95/2*20,'Anexo II'!M91*P95)</f>
        <v>0</v>
      </c>
      <c r="U95" s="308">
        <f>MIN(+O95/2*6,'Anexo II'!N91*P95)</f>
        <v>0</v>
      </c>
    </row>
    <row r="96" spans="1:21" ht="18.75">
      <c r="A96" s="317">
        <f>+'Anexo II'!A92</f>
        <v>0</v>
      </c>
      <c r="B96" s="477"/>
      <c r="C96" s="468"/>
      <c r="D96" s="457">
        <f>+'Anexo II'!H92</f>
        <v>0</v>
      </c>
      <c r="E96" s="458" t="e">
        <f>VLOOKUP('Anexo II'!H92,Tabelas!$F$2:$G$8,2,FALSE)</f>
        <v>#N/A</v>
      </c>
      <c r="F96" s="459">
        <v>0</v>
      </c>
      <c r="G96" s="474" t="s">
        <v>736</v>
      </c>
      <c r="H96" s="460">
        <f>ROUND(CO!$H$40,2)</f>
        <v>1</v>
      </c>
      <c r="I96" s="458">
        <f>+'Anexo II'!O92</f>
        <v>0</v>
      </c>
      <c r="J96" s="461">
        <v>162.54</v>
      </c>
      <c r="K96" s="462" t="s">
        <v>691</v>
      </c>
      <c r="L96" s="462"/>
      <c r="M96" s="463">
        <f>+'Simulador HCC'!$E$15</f>
        <v>796.76</v>
      </c>
      <c r="N96" s="464">
        <f t="shared" si="9"/>
        <v>40</v>
      </c>
      <c r="O96" s="465">
        <f t="shared" si="10"/>
        <v>1075.79</v>
      </c>
      <c r="P96" s="466">
        <f t="shared" si="11"/>
        <v>537.89499999999998</v>
      </c>
      <c r="Q96" s="456" t="e">
        <f>MIN('Anexo II'!J92,'Valores de referencia'!E96)*O96</f>
        <v>#N/A</v>
      </c>
      <c r="R96" s="308">
        <f>MIN(+O96/2*28,'Anexo II'!K92*P96)</f>
        <v>0</v>
      </c>
      <c r="S96" s="308">
        <f>MIN(+O96/2*30,'Anexo II'!L92*P96)</f>
        <v>0</v>
      </c>
      <c r="T96" s="308">
        <f>MIN(+O96/2*20,'Anexo II'!M92*P96)</f>
        <v>0</v>
      </c>
      <c r="U96" s="308">
        <f>MIN(+O96/2*6,'Anexo II'!N92*P96)</f>
        <v>0</v>
      </c>
    </row>
    <row r="97" spans="1:21" ht="18.75">
      <c r="A97" s="317">
        <f>+'Anexo II'!A93</f>
        <v>0</v>
      </c>
      <c r="B97" s="477"/>
      <c r="C97" s="468"/>
      <c r="D97" s="457">
        <f>+'Anexo II'!H93</f>
        <v>0</v>
      </c>
      <c r="E97" s="458" t="e">
        <f>VLOOKUP('Anexo II'!H93,Tabelas!$F$2:$G$8,2,FALSE)</f>
        <v>#N/A</v>
      </c>
      <c r="F97" s="459">
        <v>0</v>
      </c>
      <c r="G97" s="474" t="s">
        <v>736</v>
      </c>
      <c r="H97" s="460">
        <f>ROUND(CO!$H$40,2)</f>
        <v>1</v>
      </c>
      <c r="I97" s="458">
        <f>+'Anexo II'!O93</f>
        <v>0</v>
      </c>
      <c r="J97" s="461">
        <v>162.54</v>
      </c>
      <c r="K97" s="462" t="s">
        <v>691</v>
      </c>
      <c r="L97" s="462"/>
      <c r="M97" s="463">
        <f>+'Simulador HCC'!$E$15</f>
        <v>796.76</v>
      </c>
      <c r="N97" s="464">
        <f t="shared" si="9"/>
        <v>40</v>
      </c>
      <c r="O97" s="465">
        <f t="shared" si="10"/>
        <v>1075.79</v>
      </c>
      <c r="P97" s="466">
        <f t="shared" si="11"/>
        <v>537.89499999999998</v>
      </c>
      <c r="Q97" s="456" t="e">
        <f>MIN('Anexo II'!J93,'Valores de referencia'!E97)*O97</f>
        <v>#N/A</v>
      </c>
      <c r="R97" s="308">
        <f>MIN(+O97/2*28,'Anexo II'!K93*P97)</f>
        <v>0</v>
      </c>
      <c r="S97" s="308">
        <f>MIN(+O97/2*30,'Anexo II'!L93*P97)</f>
        <v>0</v>
      </c>
      <c r="T97" s="308">
        <f>MIN(+O97/2*20,'Anexo II'!M93*P97)</f>
        <v>0</v>
      </c>
      <c r="U97" s="308">
        <f>MIN(+O97/2*6,'Anexo II'!N93*P97)</f>
        <v>0</v>
      </c>
    </row>
    <row r="98" spans="1:21" ht="18.75">
      <c r="A98" s="317">
        <f>+'Anexo II'!A94</f>
        <v>0</v>
      </c>
      <c r="B98" s="477"/>
      <c r="C98" s="468"/>
      <c r="D98" s="457">
        <f>+'Anexo II'!H94</f>
        <v>0</v>
      </c>
      <c r="E98" s="458" t="e">
        <f>VLOOKUP('Anexo II'!H94,Tabelas!$F$2:$G$8,2,FALSE)</f>
        <v>#N/A</v>
      </c>
      <c r="F98" s="459">
        <v>0</v>
      </c>
      <c r="G98" s="474" t="s">
        <v>736</v>
      </c>
      <c r="H98" s="460">
        <f>ROUND(CO!$H$40,2)</f>
        <v>1</v>
      </c>
      <c r="I98" s="458">
        <f>+'Anexo II'!O94</f>
        <v>0</v>
      </c>
      <c r="J98" s="461">
        <v>162.54</v>
      </c>
      <c r="K98" s="462" t="s">
        <v>691</v>
      </c>
      <c r="L98" s="462"/>
      <c r="M98" s="463">
        <f>+'Simulador HCC'!$E$15</f>
        <v>796.76</v>
      </c>
      <c r="N98" s="464">
        <f t="shared" si="9"/>
        <v>40</v>
      </c>
      <c r="O98" s="465">
        <f t="shared" si="10"/>
        <v>1075.79</v>
      </c>
      <c r="P98" s="466">
        <f t="shared" si="11"/>
        <v>537.89499999999998</v>
      </c>
      <c r="Q98" s="456" t="e">
        <f>MIN('Anexo II'!J94,'Valores de referencia'!E98)*O98</f>
        <v>#N/A</v>
      </c>
      <c r="R98" s="308">
        <f>MIN(+O98/2*28,'Anexo II'!K94*P98)</f>
        <v>0</v>
      </c>
      <c r="S98" s="308">
        <f>MIN(+O98/2*30,'Anexo II'!L94*P98)</f>
        <v>0</v>
      </c>
      <c r="T98" s="308">
        <f>MIN(+O98/2*20,'Anexo II'!M94*P98)</f>
        <v>0</v>
      </c>
      <c r="U98" s="308">
        <f>MIN(+O98/2*6,'Anexo II'!N94*P98)</f>
        <v>0</v>
      </c>
    </row>
    <row r="99" spans="1:21" ht="18.75">
      <c r="A99" s="317">
        <f>+'Anexo II'!A95</f>
        <v>0</v>
      </c>
      <c r="B99" s="477"/>
      <c r="C99" s="468"/>
      <c r="D99" s="457">
        <f>+'Anexo II'!H95</f>
        <v>0</v>
      </c>
      <c r="E99" s="458" t="e">
        <f>VLOOKUP('Anexo II'!H95,Tabelas!$F$2:$G$8,2,FALSE)</f>
        <v>#N/A</v>
      </c>
      <c r="F99" s="459">
        <v>0</v>
      </c>
      <c r="G99" s="474" t="s">
        <v>736</v>
      </c>
      <c r="H99" s="460">
        <f>ROUND(CO!$H$40,2)</f>
        <v>1</v>
      </c>
      <c r="I99" s="458">
        <f>+'Anexo II'!O95</f>
        <v>0</v>
      </c>
      <c r="J99" s="461">
        <v>162.54</v>
      </c>
      <c r="K99" s="462" t="s">
        <v>691</v>
      </c>
      <c r="L99" s="462"/>
      <c r="M99" s="463">
        <f>+'Simulador HCC'!$E$15</f>
        <v>796.76</v>
      </c>
      <c r="N99" s="464">
        <f t="shared" si="9"/>
        <v>40</v>
      </c>
      <c r="O99" s="465">
        <f t="shared" si="10"/>
        <v>1075.79</v>
      </c>
      <c r="P99" s="466">
        <f t="shared" si="11"/>
        <v>537.89499999999998</v>
      </c>
      <c r="Q99" s="456" t="e">
        <f>MIN('Anexo II'!J95,'Valores de referencia'!E99)*O99</f>
        <v>#N/A</v>
      </c>
      <c r="R99" s="308">
        <f>MIN(+O99/2*28,'Anexo II'!K95*P99)</f>
        <v>0</v>
      </c>
      <c r="S99" s="308">
        <f>MIN(+O99/2*30,'Anexo II'!L95*P99)</f>
        <v>0</v>
      </c>
      <c r="T99" s="308">
        <f>MIN(+O99/2*20,'Anexo II'!M95*P99)</f>
        <v>0</v>
      </c>
      <c r="U99" s="308">
        <f>MIN(+O99/2*6,'Anexo II'!N95*P99)</f>
        <v>0</v>
      </c>
    </row>
    <row r="100" spans="1:21" ht="18.75">
      <c r="A100" s="317">
        <f>+'Anexo II'!A96</f>
        <v>0</v>
      </c>
      <c r="B100" s="477"/>
      <c r="C100" s="468"/>
      <c r="D100" s="457">
        <f>+'Anexo II'!H96</f>
        <v>0</v>
      </c>
      <c r="E100" s="458" t="e">
        <f>VLOOKUP('Anexo II'!H96,Tabelas!$F$2:$G$8,2,FALSE)</f>
        <v>#N/A</v>
      </c>
      <c r="F100" s="459">
        <v>0</v>
      </c>
      <c r="G100" s="474" t="s">
        <v>736</v>
      </c>
      <c r="H100" s="460">
        <f>ROUND(CO!$H$40,2)</f>
        <v>1</v>
      </c>
      <c r="I100" s="458">
        <f>+'Anexo II'!O96</f>
        <v>0</v>
      </c>
      <c r="J100" s="461">
        <v>162.54</v>
      </c>
      <c r="K100" s="462" t="s">
        <v>691</v>
      </c>
      <c r="L100" s="462"/>
      <c r="M100" s="463">
        <f>+'Simulador HCC'!$E$15</f>
        <v>796.76</v>
      </c>
      <c r="N100" s="464">
        <f t="shared" si="9"/>
        <v>40</v>
      </c>
      <c r="O100" s="465">
        <f t="shared" si="10"/>
        <v>1075.79</v>
      </c>
      <c r="P100" s="466">
        <f t="shared" si="11"/>
        <v>537.89499999999998</v>
      </c>
      <c r="Q100" s="456" t="e">
        <f>MIN('Anexo II'!J96,'Valores de referencia'!E100)*O100</f>
        <v>#N/A</v>
      </c>
      <c r="R100" s="308">
        <f>MIN(+O100/2*28,'Anexo II'!K96*P100)</f>
        <v>0</v>
      </c>
      <c r="S100" s="308">
        <f>MIN(+O100/2*30,'Anexo II'!L96*P100)</f>
        <v>0</v>
      </c>
      <c r="T100" s="308">
        <f>MIN(+O100/2*20,'Anexo II'!M96*P100)</f>
        <v>0</v>
      </c>
      <c r="U100" s="308">
        <f>MIN(+O100/2*6,'Anexo II'!N96*P100)</f>
        <v>0</v>
      </c>
    </row>
    <row r="101" spans="1:21" ht="18.75">
      <c r="A101" s="317">
        <f>+'Anexo II'!A97</f>
        <v>0</v>
      </c>
      <c r="B101" s="477"/>
      <c r="C101" s="468"/>
      <c r="D101" s="457">
        <f>+'Anexo II'!H97</f>
        <v>0</v>
      </c>
      <c r="E101" s="458" t="e">
        <f>VLOOKUP('Anexo II'!H97,Tabelas!$F$2:$G$8,2,FALSE)</f>
        <v>#N/A</v>
      </c>
      <c r="F101" s="459">
        <v>0</v>
      </c>
      <c r="G101" s="474" t="s">
        <v>736</v>
      </c>
      <c r="H101" s="460">
        <f>ROUND(CO!$H$40,2)</f>
        <v>1</v>
      </c>
      <c r="I101" s="458">
        <f>+'Anexo II'!O97</f>
        <v>0</v>
      </c>
      <c r="J101" s="461">
        <v>162.54</v>
      </c>
      <c r="K101" s="462" t="s">
        <v>691</v>
      </c>
      <c r="L101" s="462"/>
      <c r="M101" s="463">
        <f>+'Simulador HCC'!$E$15</f>
        <v>796.76</v>
      </c>
      <c r="N101" s="464">
        <f t="shared" si="9"/>
        <v>40</v>
      </c>
      <c r="O101" s="465">
        <f t="shared" si="10"/>
        <v>1075.79</v>
      </c>
      <c r="P101" s="466">
        <f t="shared" si="11"/>
        <v>537.89499999999998</v>
      </c>
      <c r="Q101" s="456" t="e">
        <f>MIN('Anexo II'!J97,'Valores de referencia'!E101)*O101</f>
        <v>#N/A</v>
      </c>
      <c r="R101" s="308">
        <f>MIN(+O101/2*28,'Anexo II'!K97*P101)</f>
        <v>0</v>
      </c>
      <c r="S101" s="308">
        <f>MIN(+O101/2*30,'Anexo II'!L97*P101)</f>
        <v>0</v>
      </c>
      <c r="T101" s="308">
        <f>MIN(+O101/2*20,'Anexo II'!M97*P101)</f>
        <v>0</v>
      </c>
      <c r="U101" s="308">
        <f>MIN(+O101/2*6,'Anexo II'!N97*P101)</f>
        <v>0</v>
      </c>
    </row>
    <row r="102" spans="1:21" ht="18.75">
      <c r="A102" s="317">
        <f>+'Anexo II'!A98</f>
        <v>0</v>
      </c>
      <c r="B102" s="477"/>
      <c r="C102" s="468"/>
      <c r="D102" s="457">
        <f>+'Anexo II'!H98</f>
        <v>0</v>
      </c>
      <c r="E102" s="458" t="e">
        <f>VLOOKUP('Anexo II'!H98,Tabelas!$F$2:$G$8,2,FALSE)</f>
        <v>#N/A</v>
      </c>
      <c r="F102" s="459">
        <v>0</v>
      </c>
      <c r="G102" s="474" t="s">
        <v>736</v>
      </c>
      <c r="H102" s="460">
        <f>ROUND(CO!$H$40,2)</f>
        <v>1</v>
      </c>
      <c r="I102" s="458">
        <f>+'Anexo II'!O98</f>
        <v>0</v>
      </c>
      <c r="J102" s="461">
        <v>162.54</v>
      </c>
      <c r="K102" s="462" t="s">
        <v>691</v>
      </c>
      <c r="L102" s="462"/>
      <c r="M102" s="463">
        <f>+'Simulador HCC'!$E$15</f>
        <v>796.76</v>
      </c>
      <c r="N102" s="464">
        <f t="shared" si="9"/>
        <v>40</v>
      </c>
      <c r="O102" s="465">
        <f t="shared" si="10"/>
        <v>1075.79</v>
      </c>
      <c r="P102" s="466">
        <f t="shared" si="11"/>
        <v>537.89499999999998</v>
      </c>
      <c r="Q102" s="456" t="e">
        <f>MIN('Anexo II'!J98,'Valores de referencia'!E102)*O102</f>
        <v>#N/A</v>
      </c>
      <c r="R102" s="308">
        <f>MIN(+O102/2*28,'Anexo II'!K98*P102)</f>
        <v>0</v>
      </c>
      <c r="S102" s="308">
        <f>MIN(+O102/2*30,'Anexo II'!L98*P102)</f>
        <v>0</v>
      </c>
      <c r="T102" s="308">
        <f>MIN(+O102/2*20,'Anexo II'!M98*P102)</f>
        <v>0</v>
      </c>
      <c r="U102" s="308">
        <f>MIN(+O102/2*6,'Anexo II'!N98*P102)</f>
        <v>0</v>
      </c>
    </row>
    <row r="103" spans="1:21" ht="18.75">
      <c r="A103" s="317">
        <f>+'Anexo II'!A99</f>
        <v>0</v>
      </c>
      <c r="B103" s="477"/>
      <c r="C103" s="468"/>
      <c r="D103" s="457">
        <f>+'Anexo II'!H99</f>
        <v>0</v>
      </c>
      <c r="E103" s="458" t="e">
        <f>VLOOKUP('Anexo II'!H99,Tabelas!$F$2:$G$8,2,FALSE)</f>
        <v>#N/A</v>
      </c>
      <c r="F103" s="459">
        <v>0</v>
      </c>
      <c r="G103" s="474" t="s">
        <v>736</v>
      </c>
      <c r="H103" s="460">
        <f>ROUND(CO!$H$40,2)</f>
        <v>1</v>
      </c>
      <c r="I103" s="458">
        <f>+'Anexo II'!O99</f>
        <v>0</v>
      </c>
      <c r="J103" s="461">
        <v>162.54</v>
      </c>
      <c r="K103" s="462" t="s">
        <v>691</v>
      </c>
      <c r="L103" s="462"/>
      <c r="M103" s="463">
        <f>+'Simulador HCC'!$E$15</f>
        <v>796.76</v>
      </c>
      <c r="N103" s="464">
        <f t="shared" si="9"/>
        <v>40</v>
      </c>
      <c r="O103" s="465">
        <f t="shared" si="10"/>
        <v>1075.79</v>
      </c>
      <c r="P103" s="466">
        <f t="shared" si="11"/>
        <v>537.89499999999998</v>
      </c>
      <c r="Q103" s="456" t="e">
        <f>MIN('Anexo II'!J99,'Valores de referencia'!E103)*O103</f>
        <v>#N/A</v>
      </c>
      <c r="R103" s="308">
        <f>MIN(+O103/2*28,'Anexo II'!K99*P103)</f>
        <v>0</v>
      </c>
      <c r="S103" s="308">
        <f>MIN(+O103/2*30,'Anexo II'!L99*P103)</f>
        <v>0</v>
      </c>
      <c r="T103" s="308">
        <f>MIN(+O103/2*20,'Anexo II'!M99*P103)</f>
        <v>0</v>
      </c>
      <c r="U103" s="308">
        <f>MIN(+O103/2*6,'Anexo II'!N99*P103)</f>
        <v>0</v>
      </c>
    </row>
    <row r="104" spans="1:21" ht="18.75">
      <c r="A104" s="317">
        <f>+'Anexo II'!A100</f>
        <v>0</v>
      </c>
      <c r="B104" s="477"/>
      <c r="C104" s="468"/>
      <c r="D104" s="457">
        <f>+'Anexo II'!H100</f>
        <v>0</v>
      </c>
      <c r="E104" s="458" t="e">
        <f>VLOOKUP('Anexo II'!H100,Tabelas!$F$2:$G$8,2,FALSE)</f>
        <v>#N/A</v>
      </c>
      <c r="F104" s="459">
        <v>0</v>
      </c>
      <c r="G104" s="474" t="s">
        <v>736</v>
      </c>
      <c r="H104" s="460">
        <f>ROUND(CO!$H$40,2)</f>
        <v>1</v>
      </c>
      <c r="I104" s="458">
        <f>+'Anexo II'!O100</f>
        <v>0</v>
      </c>
      <c r="J104" s="461">
        <v>162.54</v>
      </c>
      <c r="K104" s="462" t="s">
        <v>691</v>
      </c>
      <c r="L104" s="462"/>
      <c r="M104" s="463">
        <f>+'Simulador HCC'!$E$15</f>
        <v>796.76</v>
      </c>
      <c r="N104" s="464">
        <f t="shared" si="9"/>
        <v>40</v>
      </c>
      <c r="O104" s="465">
        <f t="shared" si="10"/>
        <v>1075.79</v>
      </c>
      <c r="P104" s="466">
        <f t="shared" si="11"/>
        <v>537.89499999999998</v>
      </c>
      <c r="Q104" s="456" t="e">
        <f>MIN('Anexo II'!J100,'Valores de referencia'!E104)*O104</f>
        <v>#N/A</v>
      </c>
      <c r="R104" s="308">
        <f>MIN(+O104/2*28,'Anexo II'!K100*P104)</f>
        <v>0</v>
      </c>
      <c r="S104" s="308">
        <f>MIN(+O104/2*30,'Anexo II'!L100*P104)</f>
        <v>0</v>
      </c>
      <c r="T104" s="308">
        <f>MIN(+O104/2*20,'Anexo II'!M100*P104)</f>
        <v>0</v>
      </c>
      <c r="U104" s="308">
        <f>MIN(+O104/2*6,'Anexo II'!N100*P104)</f>
        <v>0</v>
      </c>
    </row>
    <row r="105" spans="1:21" ht="18.75">
      <c r="A105" s="317">
        <f>+'Anexo II'!A101</f>
        <v>0</v>
      </c>
      <c r="B105" s="477"/>
      <c r="C105" s="468"/>
      <c r="D105" s="457">
        <f>+'Anexo II'!H101</f>
        <v>0</v>
      </c>
      <c r="E105" s="458" t="e">
        <f>VLOOKUP('Anexo II'!H101,Tabelas!$F$2:$G$8,2,FALSE)</f>
        <v>#N/A</v>
      </c>
      <c r="F105" s="459">
        <v>0</v>
      </c>
      <c r="G105" s="474" t="s">
        <v>736</v>
      </c>
      <c r="H105" s="460">
        <f>ROUND(CO!$H$40,2)</f>
        <v>1</v>
      </c>
      <c r="I105" s="458">
        <f>+'Anexo II'!O101</f>
        <v>0</v>
      </c>
      <c r="J105" s="461">
        <v>162.54</v>
      </c>
      <c r="K105" s="462" t="s">
        <v>691</v>
      </c>
      <c r="L105" s="462"/>
      <c r="M105" s="463">
        <f>+'Simulador HCC'!$E$15</f>
        <v>796.76</v>
      </c>
      <c r="N105" s="464">
        <f t="shared" si="9"/>
        <v>40</v>
      </c>
      <c r="O105" s="465">
        <f t="shared" si="10"/>
        <v>1075.79</v>
      </c>
      <c r="P105" s="466">
        <f t="shared" si="11"/>
        <v>537.89499999999998</v>
      </c>
      <c r="Q105" s="456" t="e">
        <f>MIN('Anexo II'!J101,'Valores de referencia'!E105)*O105</f>
        <v>#N/A</v>
      </c>
      <c r="R105" s="308">
        <f>MIN(+O105/2*28,'Anexo II'!K101*P105)</f>
        <v>0</v>
      </c>
      <c r="S105" s="308">
        <f>MIN(+O105/2*30,'Anexo II'!L101*P105)</f>
        <v>0</v>
      </c>
      <c r="T105" s="308">
        <f>MIN(+O105/2*20,'Anexo II'!M101*P105)</f>
        <v>0</v>
      </c>
      <c r="U105" s="308">
        <f>MIN(+O105/2*6,'Anexo II'!N101*P105)</f>
        <v>0</v>
      </c>
    </row>
    <row r="106" spans="1:21" ht="18.75">
      <c r="A106" s="317">
        <f>+'Anexo II'!A102</f>
        <v>0</v>
      </c>
      <c r="B106" s="477"/>
      <c r="C106" s="468"/>
      <c r="D106" s="457">
        <f>+'Anexo II'!H102</f>
        <v>0</v>
      </c>
      <c r="E106" s="458" t="e">
        <f>VLOOKUP('Anexo II'!H102,Tabelas!$F$2:$G$8,2,FALSE)</f>
        <v>#N/A</v>
      </c>
      <c r="F106" s="459">
        <v>0</v>
      </c>
      <c r="G106" s="474" t="s">
        <v>736</v>
      </c>
      <c r="H106" s="460">
        <f>ROUND(CO!$H$40,2)</f>
        <v>1</v>
      </c>
      <c r="I106" s="458">
        <f>+'Anexo II'!O102</f>
        <v>0</v>
      </c>
      <c r="J106" s="461">
        <v>162.54</v>
      </c>
      <c r="K106" s="462" t="s">
        <v>691</v>
      </c>
      <c r="L106" s="462"/>
      <c r="M106" s="463">
        <f>+'Simulador HCC'!$E$15</f>
        <v>796.76</v>
      </c>
      <c r="N106" s="464">
        <f t="shared" ref="N106:N137" si="12">(MAX((I106*270-230)*J106/100,40))*(MAX(IF(K106="sim",1,MIN(ROUNDDOWN(L106/5,0)*0.1,0.8)),K106))</f>
        <v>40</v>
      </c>
      <c r="O106" s="465">
        <f t="shared" ref="O106:O137" si="13">+(ROUND(M106*(1+F106)*1.3*IF(OR(G106="Região Autónoma da Madeira",G106="Região Autónoma dos Açores"),1.2,1)*H106,2)+N106)</f>
        <v>1075.79</v>
      </c>
      <c r="P106" s="466">
        <f t="shared" ref="P106:P137" si="14">O106*0.5</f>
        <v>537.89499999999998</v>
      </c>
      <c r="Q106" s="456" t="e">
        <f>MIN('Anexo II'!J102,'Valores de referencia'!E106)*O106</f>
        <v>#N/A</v>
      </c>
      <c r="R106" s="308">
        <f>MIN(+O106/2*28,'Anexo II'!K102*P106)</f>
        <v>0</v>
      </c>
      <c r="S106" s="308">
        <f>MIN(+O106/2*30,'Anexo II'!L102*P106)</f>
        <v>0</v>
      </c>
      <c r="T106" s="308">
        <f>MIN(+O106/2*20,'Anexo II'!M102*P106)</f>
        <v>0</v>
      </c>
      <c r="U106" s="308">
        <f>MIN(+O106/2*6,'Anexo II'!N102*P106)</f>
        <v>0</v>
      </c>
    </row>
    <row r="107" spans="1:21" ht="18.75">
      <c r="A107" s="317">
        <f>+'Anexo II'!A103</f>
        <v>0</v>
      </c>
      <c r="B107" s="477"/>
      <c r="C107" s="468"/>
      <c r="D107" s="457">
        <f>+'Anexo II'!H103</f>
        <v>0</v>
      </c>
      <c r="E107" s="458" t="e">
        <f>VLOOKUP('Anexo II'!H103,Tabelas!$F$2:$G$8,2,FALSE)</f>
        <v>#N/A</v>
      </c>
      <c r="F107" s="459">
        <v>0</v>
      </c>
      <c r="G107" s="474" t="s">
        <v>736</v>
      </c>
      <c r="H107" s="460">
        <f>ROUND(CO!$H$40,2)</f>
        <v>1</v>
      </c>
      <c r="I107" s="458">
        <f>+'Anexo II'!O103</f>
        <v>0</v>
      </c>
      <c r="J107" s="461">
        <v>162.54</v>
      </c>
      <c r="K107" s="462" t="s">
        <v>691</v>
      </c>
      <c r="L107" s="462"/>
      <c r="M107" s="463">
        <f>+'Simulador HCC'!$E$15</f>
        <v>796.76</v>
      </c>
      <c r="N107" s="464">
        <f t="shared" si="12"/>
        <v>40</v>
      </c>
      <c r="O107" s="465">
        <f t="shared" si="13"/>
        <v>1075.79</v>
      </c>
      <c r="P107" s="466">
        <f t="shared" si="14"/>
        <v>537.89499999999998</v>
      </c>
      <c r="Q107" s="456" t="e">
        <f>MIN('Anexo II'!J103,'Valores de referencia'!E107)*O107</f>
        <v>#N/A</v>
      </c>
      <c r="R107" s="308">
        <f>MIN(+O107/2*28,'Anexo II'!K103*P107)</f>
        <v>0</v>
      </c>
      <c r="S107" s="308">
        <f>MIN(+O107/2*30,'Anexo II'!L103*P107)</f>
        <v>0</v>
      </c>
      <c r="T107" s="308">
        <f>MIN(+O107/2*20,'Anexo II'!M103*P107)</f>
        <v>0</v>
      </c>
      <c r="U107" s="308">
        <f>MIN(+O107/2*6,'Anexo II'!N103*P107)</f>
        <v>0</v>
      </c>
    </row>
    <row r="108" spans="1:21" ht="18.75">
      <c r="A108" s="317">
        <f>+'Anexo II'!A104</f>
        <v>0</v>
      </c>
      <c r="B108" s="477"/>
      <c r="C108" s="468"/>
      <c r="D108" s="457">
        <f>+'Anexo II'!H104</f>
        <v>0</v>
      </c>
      <c r="E108" s="458" t="e">
        <f>VLOOKUP('Anexo II'!H104,Tabelas!$F$2:$G$8,2,FALSE)</f>
        <v>#N/A</v>
      </c>
      <c r="F108" s="459">
        <v>0</v>
      </c>
      <c r="G108" s="474" t="s">
        <v>736</v>
      </c>
      <c r="H108" s="460">
        <f>ROUND(CO!$H$40,2)</f>
        <v>1</v>
      </c>
      <c r="I108" s="458">
        <f>+'Anexo II'!O104</f>
        <v>0</v>
      </c>
      <c r="J108" s="461">
        <v>162.54</v>
      </c>
      <c r="K108" s="462" t="s">
        <v>691</v>
      </c>
      <c r="L108" s="462"/>
      <c r="M108" s="463">
        <f>+'Simulador HCC'!$E$15</f>
        <v>796.76</v>
      </c>
      <c r="N108" s="464">
        <f t="shared" si="12"/>
        <v>40</v>
      </c>
      <c r="O108" s="465">
        <f t="shared" si="13"/>
        <v>1075.79</v>
      </c>
      <c r="P108" s="466">
        <f t="shared" si="14"/>
        <v>537.89499999999998</v>
      </c>
      <c r="Q108" s="456" t="e">
        <f>MIN('Anexo II'!J104,'Valores de referencia'!E108)*O108</f>
        <v>#N/A</v>
      </c>
      <c r="R108" s="308">
        <f>MIN(+O108/2*28,'Anexo II'!K104*P108)</f>
        <v>0</v>
      </c>
      <c r="S108" s="308">
        <f>MIN(+O108/2*30,'Anexo II'!L104*P108)</f>
        <v>0</v>
      </c>
      <c r="T108" s="308">
        <f>MIN(+O108/2*20,'Anexo II'!M104*P108)</f>
        <v>0</v>
      </c>
      <c r="U108" s="308">
        <f>MIN(+O108/2*6,'Anexo II'!N104*P108)</f>
        <v>0</v>
      </c>
    </row>
    <row r="109" spans="1:21" ht="18.75">
      <c r="A109" s="317">
        <f>+'Anexo II'!A105</f>
        <v>0</v>
      </c>
      <c r="B109" s="477"/>
      <c r="C109" s="468"/>
      <c r="D109" s="457">
        <f>+'Anexo II'!H105</f>
        <v>0</v>
      </c>
      <c r="E109" s="458" t="e">
        <f>VLOOKUP('Anexo II'!H105,Tabelas!$F$2:$G$8,2,FALSE)</f>
        <v>#N/A</v>
      </c>
      <c r="F109" s="459">
        <v>0</v>
      </c>
      <c r="G109" s="474" t="s">
        <v>736</v>
      </c>
      <c r="H109" s="460">
        <f>ROUND(CO!$H$40,2)</f>
        <v>1</v>
      </c>
      <c r="I109" s="458">
        <f>+'Anexo II'!O105</f>
        <v>0</v>
      </c>
      <c r="J109" s="461">
        <v>162.54</v>
      </c>
      <c r="K109" s="462" t="s">
        <v>691</v>
      </c>
      <c r="L109" s="462"/>
      <c r="M109" s="463">
        <f>+'Simulador HCC'!$E$15</f>
        <v>796.76</v>
      </c>
      <c r="N109" s="464">
        <f t="shared" si="12"/>
        <v>40</v>
      </c>
      <c r="O109" s="465">
        <f t="shared" si="13"/>
        <v>1075.79</v>
      </c>
      <c r="P109" s="466">
        <f t="shared" si="14"/>
        <v>537.89499999999998</v>
      </c>
      <c r="Q109" s="456" t="e">
        <f>MIN('Anexo II'!J105,'Valores de referencia'!E109)*O109</f>
        <v>#N/A</v>
      </c>
      <c r="R109" s="308">
        <f>MIN(+O109/2*28,'Anexo II'!K105*P109)</f>
        <v>0</v>
      </c>
      <c r="S109" s="308">
        <f>MIN(+O109/2*30,'Anexo II'!L105*P109)</f>
        <v>0</v>
      </c>
      <c r="T109" s="308">
        <f>MIN(+O109/2*20,'Anexo II'!M105*P109)</f>
        <v>0</v>
      </c>
      <c r="U109" s="308">
        <f>MIN(+O109/2*6,'Anexo II'!N105*P109)</f>
        <v>0</v>
      </c>
    </row>
    <row r="110" spans="1:21" ht="18.75">
      <c r="A110" s="317">
        <f>+'Anexo II'!A106</f>
        <v>0</v>
      </c>
      <c r="B110" s="477"/>
      <c r="C110" s="468"/>
      <c r="D110" s="457">
        <f>+'Anexo II'!H106</f>
        <v>0</v>
      </c>
      <c r="E110" s="458" t="e">
        <f>VLOOKUP('Anexo II'!H106,Tabelas!$F$2:$G$8,2,FALSE)</f>
        <v>#N/A</v>
      </c>
      <c r="F110" s="459">
        <v>0</v>
      </c>
      <c r="G110" s="474" t="s">
        <v>736</v>
      </c>
      <c r="H110" s="460">
        <f>ROUND(CO!$H$40,2)</f>
        <v>1</v>
      </c>
      <c r="I110" s="458">
        <f>+'Anexo II'!O106</f>
        <v>0</v>
      </c>
      <c r="J110" s="461">
        <v>162.54</v>
      </c>
      <c r="K110" s="462" t="s">
        <v>691</v>
      </c>
      <c r="L110" s="462"/>
      <c r="M110" s="463">
        <f>+'Simulador HCC'!$E$15</f>
        <v>796.76</v>
      </c>
      <c r="N110" s="464">
        <f t="shared" si="12"/>
        <v>40</v>
      </c>
      <c r="O110" s="465">
        <f t="shared" si="13"/>
        <v>1075.79</v>
      </c>
      <c r="P110" s="466">
        <f t="shared" si="14"/>
        <v>537.89499999999998</v>
      </c>
      <c r="Q110" s="456" t="e">
        <f>MIN('Anexo II'!J106,'Valores de referencia'!E110)*O110</f>
        <v>#N/A</v>
      </c>
      <c r="R110" s="308">
        <f>MIN(+O110/2*28,'Anexo II'!K106*P110)</f>
        <v>0</v>
      </c>
      <c r="S110" s="308">
        <f>MIN(+O110/2*30,'Anexo II'!L106*P110)</f>
        <v>0</v>
      </c>
      <c r="T110" s="308">
        <f>MIN(+O110/2*20,'Anexo II'!M106*P110)</f>
        <v>0</v>
      </c>
      <c r="U110" s="308">
        <f>MIN(+O110/2*6,'Anexo II'!N106*P110)</f>
        <v>0</v>
      </c>
    </row>
    <row r="111" spans="1:21" ht="18.75">
      <c r="A111" s="317">
        <f>+'Anexo II'!A107</f>
        <v>0</v>
      </c>
      <c r="B111" s="477"/>
      <c r="C111" s="468"/>
      <c r="D111" s="457">
        <f>+'Anexo II'!H107</f>
        <v>0</v>
      </c>
      <c r="E111" s="458" t="e">
        <f>VLOOKUP('Anexo II'!H107,Tabelas!$F$2:$G$8,2,FALSE)</f>
        <v>#N/A</v>
      </c>
      <c r="F111" s="459">
        <v>0</v>
      </c>
      <c r="G111" s="474" t="s">
        <v>736</v>
      </c>
      <c r="H111" s="460">
        <f>ROUND(CO!$H$40,2)</f>
        <v>1</v>
      </c>
      <c r="I111" s="458">
        <f>+'Anexo II'!O107</f>
        <v>0</v>
      </c>
      <c r="J111" s="461">
        <v>162.54</v>
      </c>
      <c r="K111" s="462" t="s">
        <v>691</v>
      </c>
      <c r="L111" s="462"/>
      <c r="M111" s="463">
        <f>+'Simulador HCC'!$E$15</f>
        <v>796.76</v>
      </c>
      <c r="N111" s="464">
        <f t="shared" si="12"/>
        <v>40</v>
      </c>
      <c r="O111" s="465">
        <f t="shared" si="13"/>
        <v>1075.79</v>
      </c>
      <c r="P111" s="466">
        <f t="shared" si="14"/>
        <v>537.89499999999998</v>
      </c>
      <c r="Q111" s="456" t="e">
        <f>MIN('Anexo II'!J107,'Valores de referencia'!E111)*O111</f>
        <v>#N/A</v>
      </c>
      <c r="R111" s="308">
        <f>MIN(+O111/2*28,'Anexo II'!K107*P111)</f>
        <v>0</v>
      </c>
      <c r="S111" s="308">
        <f>MIN(+O111/2*30,'Anexo II'!L107*P111)</f>
        <v>0</v>
      </c>
      <c r="T111" s="308">
        <f>MIN(+O111/2*20,'Anexo II'!M107*P111)</f>
        <v>0</v>
      </c>
      <c r="U111" s="308">
        <f>MIN(+O111/2*6,'Anexo II'!N107*P111)</f>
        <v>0</v>
      </c>
    </row>
    <row r="112" spans="1:21" ht="18.75">
      <c r="A112" s="317">
        <f>+'Anexo II'!A108</f>
        <v>0</v>
      </c>
      <c r="B112" s="477"/>
      <c r="C112" s="468"/>
      <c r="D112" s="457">
        <f>+'Anexo II'!H108</f>
        <v>0</v>
      </c>
      <c r="E112" s="458" t="e">
        <f>VLOOKUP('Anexo II'!H108,Tabelas!$F$2:$G$8,2,FALSE)</f>
        <v>#N/A</v>
      </c>
      <c r="F112" s="459">
        <v>0</v>
      </c>
      <c r="G112" s="474" t="s">
        <v>736</v>
      </c>
      <c r="H112" s="460">
        <f>ROUND(CO!$H$40,2)</f>
        <v>1</v>
      </c>
      <c r="I112" s="458">
        <f>+'Anexo II'!O108</f>
        <v>0</v>
      </c>
      <c r="J112" s="461">
        <v>162.54</v>
      </c>
      <c r="K112" s="462" t="s">
        <v>691</v>
      </c>
      <c r="L112" s="462"/>
      <c r="M112" s="463">
        <f>+'Simulador HCC'!$E$15</f>
        <v>796.76</v>
      </c>
      <c r="N112" s="464">
        <f t="shared" si="12"/>
        <v>40</v>
      </c>
      <c r="O112" s="465">
        <f t="shared" si="13"/>
        <v>1075.79</v>
      </c>
      <c r="P112" s="466">
        <f t="shared" si="14"/>
        <v>537.89499999999998</v>
      </c>
      <c r="Q112" s="456" t="e">
        <f>MIN('Anexo II'!J108,'Valores de referencia'!E112)*O112</f>
        <v>#N/A</v>
      </c>
      <c r="R112" s="308">
        <f>MIN(+O112/2*28,'Anexo II'!K108*P112)</f>
        <v>0</v>
      </c>
      <c r="S112" s="308">
        <f>MIN(+O112/2*30,'Anexo II'!L108*P112)</f>
        <v>0</v>
      </c>
      <c r="T112" s="308">
        <f>MIN(+O112/2*20,'Anexo II'!M108*P112)</f>
        <v>0</v>
      </c>
      <c r="U112" s="308">
        <f>MIN(+O112/2*6,'Anexo II'!N108*P112)</f>
        <v>0</v>
      </c>
    </row>
    <row r="113" spans="1:21" ht="18.75">
      <c r="A113" s="317">
        <f>+'Anexo II'!A109</f>
        <v>0</v>
      </c>
      <c r="B113" s="477"/>
      <c r="C113" s="468"/>
      <c r="D113" s="457">
        <f>+'Anexo II'!H109</f>
        <v>0</v>
      </c>
      <c r="E113" s="458" t="e">
        <f>VLOOKUP('Anexo II'!H109,Tabelas!$F$2:$G$8,2,FALSE)</f>
        <v>#N/A</v>
      </c>
      <c r="F113" s="459">
        <v>0</v>
      </c>
      <c r="G113" s="474" t="s">
        <v>736</v>
      </c>
      <c r="H113" s="460">
        <f>ROUND(CO!$H$40,2)</f>
        <v>1</v>
      </c>
      <c r="I113" s="458">
        <f>+'Anexo II'!O109</f>
        <v>0</v>
      </c>
      <c r="J113" s="461">
        <v>162.54</v>
      </c>
      <c r="K113" s="462" t="s">
        <v>691</v>
      </c>
      <c r="L113" s="462"/>
      <c r="M113" s="463">
        <f>+'Simulador HCC'!$E$15</f>
        <v>796.76</v>
      </c>
      <c r="N113" s="464">
        <f t="shared" si="12"/>
        <v>40</v>
      </c>
      <c r="O113" s="465">
        <f t="shared" si="13"/>
        <v>1075.79</v>
      </c>
      <c r="P113" s="466">
        <f t="shared" si="14"/>
        <v>537.89499999999998</v>
      </c>
      <c r="Q113" s="456" t="e">
        <f>MIN('Anexo II'!J109,'Valores de referencia'!E113)*O113</f>
        <v>#N/A</v>
      </c>
      <c r="R113" s="308">
        <f>MIN(+O113/2*28,'Anexo II'!K109*P113)</f>
        <v>0</v>
      </c>
      <c r="S113" s="308">
        <f>MIN(+O113/2*30,'Anexo II'!L109*P113)</f>
        <v>0</v>
      </c>
      <c r="T113" s="308">
        <f>MIN(+O113/2*20,'Anexo II'!M109*P113)</f>
        <v>0</v>
      </c>
      <c r="U113" s="308">
        <f>MIN(+O113/2*6,'Anexo II'!N109*P113)</f>
        <v>0</v>
      </c>
    </row>
    <row r="114" spans="1:21" ht="18.75">
      <c r="A114" s="317">
        <f>+'Anexo II'!A110</f>
        <v>0</v>
      </c>
      <c r="B114" s="477"/>
      <c r="C114" s="468"/>
      <c r="D114" s="457">
        <f>+'Anexo II'!H110</f>
        <v>0</v>
      </c>
      <c r="E114" s="458" t="e">
        <f>VLOOKUP('Anexo II'!H110,Tabelas!$F$2:$G$8,2,FALSE)</f>
        <v>#N/A</v>
      </c>
      <c r="F114" s="459">
        <v>0</v>
      </c>
      <c r="G114" s="474" t="s">
        <v>736</v>
      </c>
      <c r="H114" s="460">
        <f>ROUND(CO!$H$40,2)</f>
        <v>1</v>
      </c>
      <c r="I114" s="458">
        <f>+'Anexo II'!O110</f>
        <v>0</v>
      </c>
      <c r="J114" s="461">
        <v>162.54</v>
      </c>
      <c r="K114" s="462" t="s">
        <v>691</v>
      </c>
      <c r="L114" s="462"/>
      <c r="M114" s="463">
        <f>+'Simulador HCC'!$E$15</f>
        <v>796.76</v>
      </c>
      <c r="N114" s="464">
        <f t="shared" si="12"/>
        <v>40</v>
      </c>
      <c r="O114" s="465">
        <f t="shared" si="13"/>
        <v>1075.79</v>
      </c>
      <c r="P114" s="466">
        <f t="shared" si="14"/>
        <v>537.89499999999998</v>
      </c>
      <c r="Q114" s="456" t="e">
        <f>MIN('Anexo II'!J110,'Valores de referencia'!E114)*O114</f>
        <v>#N/A</v>
      </c>
      <c r="R114" s="308">
        <f>MIN(+O114/2*28,'Anexo II'!K110*P114)</f>
        <v>0</v>
      </c>
      <c r="S114" s="308">
        <f>MIN(+O114/2*30,'Anexo II'!L110*P114)</f>
        <v>0</v>
      </c>
      <c r="T114" s="308">
        <f>MIN(+O114/2*20,'Anexo II'!M110*P114)</f>
        <v>0</v>
      </c>
      <c r="U114" s="308">
        <f>MIN(+O114/2*6,'Anexo II'!N110*P114)</f>
        <v>0</v>
      </c>
    </row>
    <row r="115" spans="1:21" ht="18.75">
      <c r="A115" s="317">
        <f>+'Anexo II'!A111</f>
        <v>0</v>
      </c>
      <c r="B115" s="477"/>
      <c r="C115" s="468"/>
      <c r="D115" s="457">
        <f>+'Anexo II'!H111</f>
        <v>0</v>
      </c>
      <c r="E115" s="458" t="e">
        <f>VLOOKUP('Anexo II'!H111,Tabelas!$F$2:$G$8,2,FALSE)</f>
        <v>#N/A</v>
      </c>
      <c r="F115" s="459">
        <v>0</v>
      </c>
      <c r="G115" s="474" t="s">
        <v>736</v>
      </c>
      <c r="H115" s="460">
        <f>ROUND(CO!$H$40,2)</f>
        <v>1</v>
      </c>
      <c r="I115" s="458">
        <f>+'Anexo II'!O111</f>
        <v>0</v>
      </c>
      <c r="J115" s="461">
        <v>162.54</v>
      </c>
      <c r="K115" s="462" t="s">
        <v>691</v>
      </c>
      <c r="L115" s="462"/>
      <c r="M115" s="463">
        <f>+'Simulador HCC'!$E$15</f>
        <v>796.76</v>
      </c>
      <c r="N115" s="464">
        <f t="shared" si="12"/>
        <v>40</v>
      </c>
      <c r="O115" s="465">
        <f t="shared" si="13"/>
        <v>1075.79</v>
      </c>
      <c r="P115" s="466">
        <f t="shared" si="14"/>
        <v>537.89499999999998</v>
      </c>
      <c r="Q115" s="456" t="e">
        <f>MIN('Anexo II'!J111,'Valores de referencia'!E115)*O115</f>
        <v>#N/A</v>
      </c>
      <c r="R115" s="308">
        <f>MIN(+O115/2*28,'Anexo II'!K111*P115)</f>
        <v>0</v>
      </c>
      <c r="S115" s="308">
        <f>MIN(+O115/2*30,'Anexo II'!L111*P115)</f>
        <v>0</v>
      </c>
      <c r="T115" s="308">
        <f>MIN(+O115/2*20,'Anexo II'!M111*P115)</f>
        <v>0</v>
      </c>
      <c r="U115" s="308">
        <f>MIN(+O115/2*6,'Anexo II'!N111*P115)</f>
        <v>0</v>
      </c>
    </row>
    <row r="116" spans="1:21" ht="18.75">
      <c r="A116" s="317">
        <f>+'Anexo II'!A112</f>
        <v>0</v>
      </c>
      <c r="B116" s="477"/>
      <c r="C116" s="468"/>
      <c r="D116" s="457">
        <f>+'Anexo II'!H112</f>
        <v>0</v>
      </c>
      <c r="E116" s="458" t="e">
        <f>VLOOKUP('Anexo II'!H112,Tabelas!$F$2:$G$8,2,FALSE)</f>
        <v>#N/A</v>
      </c>
      <c r="F116" s="459">
        <v>0</v>
      </c>
      <c r="G116" s="474" t="s">
        <v>736</v>
      </c>
      <c r="H116" s="460">
        <f>ROUND(CO!$H$40,2)</f>
        <v>1</v>
      </c>
      <c r="I116" s="458">
        <f>+'Anexo II'!O112</f>
        <v>0</v>
      </c>
      <c r="J116" s="461">
        <v>162.54</v>
      </c>
      <c r="K116" s="462" t="s">
        <v>691</v>
      </c>
      <c r="L116" s="462"/>
      <c r="M116" s="463">
        <f>+'Simulador HCC'!$E$15</f>
        <v>796.76</v>
      </c>
      <c r="N116" s="464">
        <f t="shared" si="12"/>
        <v>40</v>
      </c>
      <c r="O116" s="465">
        <f t="shared" si="13"/>
        <v>1075.79</v>
      </c>
      <c r="P116" s="466">
        <f t="shared" si="14"/>
        <v>537.89499999999998</v>
      </c>
      <c r="Q116" s="456" t="e">
        <f>MIN('Anexo II'!J112,'Valores de referencia'!E116)*O116</f>
        <v>#N/A</v>
      </c>
      <c r="R116" s="308">
        <f>MIN(+O116/2*28,'Anexo II'!K112*P116)</f>
        <v>0</v>
      </c>
      <c r="S116" s="308">
        <f>MIN(+O116/2*30,'Anexo II'!L112*P116)</f>
        <v>0</v>
      </c>
      <c r="T116" s="308">
        <f>MIN(+O116/2*20,'Anexo II'!M112*P116)</f>
        <v>0</v>
      </c>
      <c r="U116" s="308">
        <f>MIN(+O116/2*6,'Anexo II'!N112*P116)</f>
        <v>0</v>
      </c>
    </row>
    <row r="117" spans="1:21" ht="18.75">
      <c r="A117" s="317">
        <f>+'Anexo II'!A113</f>
        <v>0</v>
      </c>
      <c r="B117" s="477"/>
      <c r="C117" s="468"/>
      <c r="D117" s="457">
        <f>+'Anexo II'!H113</f>
        <v>0</v>
      </c>
      <c r="E117" s="458" t="e">
        <f>VLOOKUP('Anexo II'!H113,Tabelas!$F$2:$G$8,2,FALSE)</f>
        <v>#N/A</v>
      </c>
      <c r="F117" s="459">
        <v>0</v>
      </c>
      <c r="G117" s="474" t="s">
        <v>736</v>
      </c>
      <c r="H117" s="460">
        <f>ROUND(CO!$H$40,2)</f>
        <v>1</v>
      </c>
      <c r="I117" s="458">
        <f>+'Anexo II'!O113</f>
        <v>0</v>
      </c>
      <c r="J117" s="461">
        <v>162.54</v>
      </c>
      <c r="K117" s="462" t="s">
        <v>691</v>
      </c>
      <c r="L117" s="462"/>
      <c r="M117" s="463">
        <f>+'Simulador HCC'!$E$15</f>
        <v>796.76</v>
      </c>
      <c r="N117" s="464">
        <f t="shared" si="12"/>
        <v>40</v>
      </c>
      <c r="O117" s="465">
        <f t="shared" si="13"/>
        <v>1075.79</v>
      </c>
      <c r="P117" s="466">
        <f t="shared" si="14"/>
        <v>537.89499999999998</v>
      </c>
      <c r="Q117" s="456" t="e">
        <f>MIN('Anexo II'!J113,'Valores de referencia'!E117)*O117</f>
        <v>#N/A</v>
      </c>
      <c r="R117" s="308">
        <f>MIN(+O117/2*28,'Anexo II'!K113*P117)</f>
        <v>0</v>
      </c>
      <c r="S117" s="308">
        <f>MIN(+O117/2*30,'Anexo II'!L113*P117)</f>
        <v>0</v>
      </c>
      <c r="T117" s="308">
        <f>MIN(+O117/2*20,'Anexo II'!M113*P117)</f>
        <v>0</v>
      </c>
      <c r="U117" s="308">
        <f>MIN(+O117/2*6,'Anexo II'!N113*P117)</f>
        <v>0</v>
      </c>
    </row>
    <row r="118" spans="1:21" ht="18.75">
      <c r="A118" s="317">
        <f>+'Anexo II'!A114</f>
        <v>0</v>
      </c>
      <c r="B118" s="477"/>
      <c r="C118" s="468"/>
      <c r="D118" s="457">
        <f>+'Anexo II'!H114</f>
        <v>0</v>
      </c>
      <c r="E118" s="458" t="e">
        <f>VLOOKUP('Anexo II'!H114,Tabelas!$F$2:$G$8,2,FALSE)</f>
        <v>#N/A</v>
      </c>
      <c r="F118" s="459">
        <v>0</v>
      </c>
      <c r="G118" s="474" t="s">
        <v>736</v>
      </c>
      <c r="H118" s="460">
        <f>ROUND(CO!$H$40,2)</f>
        <v>1</v>
      </c>
      <c r="I118" s="458">
        <f>+'Anexo II'!O114</f>
        <v>0</v>
      </c>
      <c r="J118" s="461">
        <v>162.54</v>
      </c>
      <c r="K118" s="462" t="s">
        <v>691</v>
      </c>
      <c r="L118" s="462"/>
      <c r="M118" s="463">
        <f>+'Simulador HCC'!$E$15</f>
        <v>796.76</v>
      </c>
      <c r="N118" s="464">
        <f t="shared" si="12"/>
        <v>40</v>
      </c>
      <c r="O118" s="465">
        <f t="shared" si="13"/>
        <v>1075.79</v>
      </c>
      <c r="P118" s="466">
        <f t="shared" si="14"/>
        <v>537.89499999999998</v>
      </c>
      <c r="Q118" s="456" t="e">
        <f>MIN('Anexo II'!J114,'Valores de referencia'!E118)*O118</f>
        <v>#N/A</v>
      </c>
      <c r="R118" s="308">
        <f>MIN(+O118/2*28,'Anexo II'!K114*P118)</f>
        <v>0</v>
      </c>
      <c r="S118" s="308">
        <f>MIN(+O118/2*30,'Anexo II'!L114*P118)</f>
        <v>0</v>
      </c>
      <c r="T118" s="308">
        <f>MIN(+O118/2*20,'Anexo II'!M114*P118)</f>
        <v>0</v>
      </c>
      <c r="U118" s="308">
        <f>MIN(+O118/2*6,'Anexo II'!N114*P118)</f>
        <v>0</v>
      </c>
    </row>
    <row r="119" spans="1:21" ht="18.75">
      <c r="A119" s="317">
        <f>+'Anexo II'!A115</f>
        <v>0</v>
      </c>
      <c r="B119" s="477"/>
      <c r="C119" s="468"/>
      <c r="D119" s="457">
        <f>+'Anexo II'!H115</f>
        <v>0</v>
      </c>
      <c r="E119" s="458" t="e">
        <f>VLOOKUP('Anexo II'!H115,Tabelas!$F$2:$G$8,2,FALSE)</f>
        <v>#N/A</v>
      </c>
      <c r="F119" s="459">
        <v>0</v>
      </c>
      <c r="G119" s="474" t="s">
        <v>736</v>
      </c>
      <c r="H119" s="460">
        <f>ROUND(CO!$H$40,2)</f>
        <v>1</v>
      </c>
      <c r="I119" s="458">
        <f>+'Anexo II'!O115</f>
        <v>0</v>
      </c>
      <c r="J119" s="461">
        <v>162.54</v>
      </c>
      <c r="K119" s="462" t="s">
        <v>691</v>
      </c>
      <c r="L119" s="462"/>
      <c r="M119" s="463">
        <f>+'Simulador HCC'!$E$15</f>
        <v>796.76</v>
      </c>
      <c r="N119" s="464">
        <f t="shared" si="12"/>
        <v>40</v>
      </c>
      <c r="O119" s="465">
        <f t="shared" si="13"/>
        <v>1075.79</v>
      </c>
      <c r="P119" s="466">
        <f t="shared" si="14"/>
        <v>537.89499999999998</v>
      </c>
      <c r="Q119" s="456" t="e">
        <f>MIN('Anexo II'!J115,'Valores de referencia'!E119)*O119</f>
        <v>#N/A</v>
      </c>
      <c r="R119" s="308">
        <f>MIN(+O119/2*28,'Anexo II'!K115*P119)</f>
        <v>0</v>
      </c>
      <c r="S119" s="308">
        <f>MIN(+O119/2*30,'Anexo II'!L115*P119)</f>
        <v>0</v>
      </c>
      <c r="T119" s="308">
        <f>MIN(+O119/2*20,'Anexo II'!M115*P119)</f>
        <v>0</v>
      </c>
      <c r="U119" s="308">
        <f>MIN(+O119/2*6,'Anexo II'!N115*P119)</f>
        <v>0</v>
      </c>
    </row>
    <row r="120" spans="1:21" ht="18.75">
      <c r="A120" s="317">
        <f>+'Anexo II'!A116</f>
        <v>0</v>
      </c>
      <c r="B120" s="477"/>
      <c r="C120" s="468"/>
      <c r="D120" s="457">
        <f>+'Anexo II'!H116</f>
        <v>0</v>
      </c>
      <c r="E120" s="458" t="e">
        <f>VLOOKUP('Anexo II'!H116,Tabelas!$F$2:$G$8,2,FALSE)</f>
        <v>#N/A</v>
      </c>
      <c r="F120" s="459">
        <v>0</v>
      </c>
      <c r="G120" s="474" t="s">
        <v>736</v>
      </c>
      <c r="H120" s="460">
        <f>ROUND(CO!$H$40,2)</f>
        <v>1</v>
      </c>
      <c r="I120" s="458">
        <f>+'Anexo II'!O116</f>
        <v>0</v>
      </c>
      <c r="J120" s="461">
        <v>162.54</v>
      </c>
      <c r="K120" s="462" t="s">
        <v>691</v>
      </c>
      <c r="L120" s="462"/>
      <c r="M120" s="463">
        <f>+'Simulador HCC'!$E$15</f>
        <v>796.76</v>
      </c>
      <c r="N120" s="464">
        <f t="shared" si="12"/>
        <v>40</v>
      </c>
      <c r="O120" s="465">
        <f t="shared" si="13"/>
        <v>1075.79</v>
      </c>
      <c r="P120" s="466">
        <f t="shared" si="14"/>
        <v>537.89499999999998</v>
      </c>
      <c r="Q120" s="456" t="e">
        <f>MIN('Anexo II'!J116,'Valores de referencia'!E120)*O120</f>
        <v>#N/A</v>
      </c>
      <c r="R120" s="308">
        <f>MIN(+O120/2*28,'Anexo II'!K116*P120)</f>
        <v>0</v>
      </c>
      <c r="S120" s="308">
        <f>MIN(+O120/2*30,'Anexo II'!L116*P120)</f>
        <v>0</v>
      </c>
      <c r="T120" s="308">
        <f>MIN(+O120/2*20,'Anexo II'!M116*P120)</f>
        <v>0</v>
      </c>
      <c r="U120" s="308">
        <f>MIN(+O120/2*6,'Anexo II'!N116*P120)</f>
        <v>0</v>
      </c>
    </row>
    <row r="121" spans="1:21" ht="18.75">
      <c r="A121" s="317">
        <f>+'Anexo II'!A117</f>
        <v>0</v>
      </c>
      <c r="B121" s="477"/>
      <c r="C121" s="468"/>
      <c r="D121" s="457">
        <f>+'Anexo II'!H117</f>
        <v>0</v>
      </c>
      <c r="E121" s="458" t="e">
        <f>VLOOKUP('Anexo II'!H117,Tabelas!$F$2:$G$8,2,FALSE)</f>
        <v>#N/A</v>
      </c>
      <c r="F121" s="459">
        <v>0</v>
      </c>
      <c r="G121" s="474" t="s">
        <v>736</v>
      </c>
      <c r="H121" s="460">
        <f>ROUND(CO!$H$40,2)</f>
        <v>1</v>
      </c>
      <c r="I121" s="458">
        <f>+'Anexo II'!O117</f>
        <v>0</v>
      </c>
      <c r="J121" s="461">
        <v>162.54</v>
      </c>
      <c r="K121" s="462" t="s">
        <v>691</v>
      </c>
      <c r="L121" s="462"/>
      <c r="M121" s="463">
        <f>+'Simulador HCC'!$E$15</f>
        <v>796.76</v>
      </c>
      <c r="N121" s="464">
        <f t="shared" si="12"/>
        <v>40</v>
      </c>
      <c r="O121" s="465">
        <f t="shared" si="13"/>
        <v>1075.79</v>
      </c>
      <c r="P121" s="466">
        <f t="shared" si="14"/>
        <v>537.89499999999998</v>
      </c>
      <c r="Q121" s="456" t="e">
        <f>MIN('Anexo II'!J117,'Valores de referencia'!E121)*O121</f>
        <v>#N/A</v>
      </c>
      <c r="R121" s="308">
        <f>MIN(+O121/2*28,'Anexo II'!K117*P121)</f>
        <v>0</v>
      </c>
      <c r="S121" s="308">
        <f>MIN(+O121/2*30,'Anexo II'!L117*P121)</f>
        <v>0</v>
      </c>
      <c r="T121" s="308">
        <f>MIN(+O121/2*20,'Anexo II'!M117*P121)</f>
        <v>0</v>
      </c>
      <c r="U121" s="308">
        <f>MIN(+O121/2*6,'Anexo II'!N117*P121)</f>
        <v>0</v>
      </c>
    </row>
    <row r="122" spans="1:21" ht="18.75">
      <c r="A122" s="317">
        <f>+'Anexo II'!A118</f>
        <v>0</v>
      </c>
      <c r="B122" s="477"/>
      <c r="C122" s="468"/>
      <c r="D122" s="457">
        <f>+'Anexo II'!H118</f>
        <v>0</v>
      </c>
      <c r="E122" s="458" t="e">
        <f>VLOOKUP('Anexo II'!H118,Tabelas!$F$2:$G$8,2,FALSE)</f>
        <v>#N/A</v>
      </c>
      <c r="F122" s="459">
        <v>0</v>
      </c>
      <c r="G122" s="474" t="s">
        <v>736</v>
      </c>
      <c r="H122" s="460">
        <f>ROUND(CO!$H$40,2)</f>
        <v>1</v>
      </c>
      <c r="I122" s="458">
        <f>+'Anexo II'!O118</f>
        <v>0</v>
      </c>
      <c r="J122" s="461">
        <v>162.54</v>
      </c>
      <c r="K122" s="462" t="s">
        <v>691</v>
      </c>
      <c r="L122" s="462"/>
      <c r="M122" s="463">
        <f>+'Simulador HCC'!$E$15</f>
        <v>796.76</v>
      </c>
      <c r="N122" s="464">
        <f t="shared" si="12"/>
        <v>40</v>
      </c>
      <c r="O122" s="465">
        <f t="shared" si="13"/>
        <v>1075.79</v>
      </c>
      <c r="P122" s="466">
        <f t="shared" si="14"/>
        <v>537.89499999999998</v>
      </c>
      <c r="Q122" s="456" t="e">
        <f>MIN('Anexo II'!J118,'Valores de referencia'!E122)*O122</f>
        <v>#N/A</v>
      </c>
      <c r="R122" s="308">
        <f>MIN(+O122/2*28,'Anexo II'!K118*P122)</f>
        <v>0</v>
      </c>
      <c r="S122" s="308">
        <f>MIN(+O122/2*30,'Anexo II'!L118*P122)</f>
        <v>0</v>
      </c>
      <c r="T122" s="308">
        <f>MIN(+O122/2*20,'Anexo II'!M118*P122)</f>
        <v>0</v>
      </c>
      <c r="U122" s="308">
        <f>MIN(+O122/2*6,'Anexo II'!N118*P122)</f>
        <v>0</v>
      </c>
    </row>
    <row r="123" spans="1:21" ht="18.75">
      <c r="A123" s="317">
        <f>+'Anexo II'!A119</f>
        <v>0</v>
      </c>
      <c r="B123" s="477"/>
      <c r="C123" s="468"/>
      <c r="D123" s="457">
        <f>+'Anexo II'!H119</f>
        <v>0</v>
      </c>
      <c r="E123" s="458" t="e">
        <f>VLOOKUP('Anexo II'!H119,Tabelas!$F$2:$G$8,2,FALSE)</f>
        <v>#N/A</v>
      </c>
      <c r="F123" s="459">
        <v>0</v>
      </c>
      <c r="G123" s="474" t="s">
        <v>736</v>
      </c>
      <c r="H123" s="460">
        <f>ROUND(CO!$H$40,2)</f>
        <v>1</v>
      </c>
      <c r="I123" s="458">
        <f>+'Anexo II'!O119</f>
        <v>0</v>
      </c>
      <c r="J123" s="461">
        <v>162.54</v>
      </c>
      <c r="K123" s="462" t="s">
        <v>691</v>
      </c>
      <c r="L123" s="462"/>
      <c r="M123" s="463">
        <f>+'Simulador HCC'!$E$15</f>
        <v>796.76</v>
      </c>
      <c r="N123" s="464">
        <f t="shared" si="12"/>
        <v>40</v>
      </c>
      <c r="O123" s="465">
        <f t="shared" si="13"/>
        <v>1075.79</v>
      </c>
      <c r="P123" s="466">
        <f t="shared" si="14"/>
        <v>537.89499999999998</v>
      </c>
      <c r="Q123" s="456" t="e">
        <f>MIN('Anexo II'!J119,'Valores de referencia'!E123)*O123</f>
        <v>#N/A</v>
      </c>
      <c r="R123" s="308">
        <f>MIN(+O123/2*28,'Anexo II'!K119*P123)</f>
        <v>0</v>
      </c>
      <c r="S123" s="308">
        <f>MIN(+O123/2*30,'Anexo II'!L119*P123)</f>
        <v>0</v>
      </c>
      <c r="T123" s="308">
        <f>MIN(+O123/2*20,'Anexo II'!M119*P123)</f>
        <v>0</v>
      </c>
      <c r="U123" s="308">
        <f>MIN(+O123/2*6,'Anexo II'!N119*P123)</f>
        <v>0</v>
      </c>
    </row>
    <row r="124" spans="1:21" ht="18.75">
      <c r="A124" s="317">
        <f>+'Anexo II'!A120</f>
        <v>0</v>
      </c>
      <c r="B124" s="477"/>
      <c r="C124" s="468"/>
      <c r="D124" s="457">
        <f>+'Anexo II'!H120</f>
        <v>0</v>
      </c>
      <c r="E124" s="458" t="e">
        <f>VLOOKUP('Anexo II'!H120,Tabelas!$F$2:$G$8,2,FALSE)</f>
        <v>#N/A</v>
      </c>
      <c r="F124" s="459">
        <v>0</v>
      </c>
      <c r="G124" s="474" t="s">
        <v>736</v>
      </c>
      <c r="H124" s="460">
        <f>ROUND(CO!$H$40,2)</f>
        <v>1</v>
      </c>
      <c r="I124" s="458">
        <f>+'Anexo II'!O120</f>
        <v>0</v>
      </c>
      <c r="J124" s="461">
        <v>162.54</v>
      </c>
      <c r="K124" s="462" t="s">
        <v>691</v>
      </c>
      <c r="L124" s="462"/>
      <c r="M124" s="463">
        <f>+'Simulador HCC'!$E$15</f>
        <v>796.76</v>
      </c>
      <c r="N124" s="464">
        <f t="shared" si="12"/>
        <v>40</v>
      </c>
      <c r="O124" s="465">
        <f t="shared" si="13"/>
        <v>1075.79</v>
      </c>
      <c r="P124" s="466">
        <f t="shared" si="14"/>
        <v>537.89499999999998</v>
      </c>
      <c r="Q124" s="456" t="e">
        <f>MIN('Anexo II'!J120,'Valores de referencia'!E124)*O124</f>
        <v>#N/A</v>
      </c>
      <c r="R124" s="308">
        <f>MIN(+O124/2*28,'Anexo II'!K120*P124)</f>
        <v>0</v>
      </c>
      <c r="S124" s="308">
        <f>MIN(+O124/2*30,'Anexo II'!L120*P124)</f>
        <v>0</v>
      </c>
      <c r="T124" s="308">
        <f>MIN(+O124/2*20,'Anexo II'!M120*P124)</f>
        <v>0</v>
      </c>
      <c r="U124" s="308">
        <f>MIN(+O124/2*6,'Anexo II'!N120*P124)</f>
        <v>0</v>
      </c>
    </row>
    <row r="125" spans="1:21" ht="18.75">
      <c r="A125" s="317">
        <f>+'Anexo II'!A121</f>
        <v>0</v>
      </c>
      <c r="B125" s="477"/>
      <c r="C125" s="468"/>
      <c r="D125" s="457">
        <f>+'Anexo II'!H121</f>
        <v>0</v>
      </c>
      <c r="E125" s="458" t="e">
        <f>VLOOKUP('Anexo II'!H121,Tabelas!$F$2:$G$8,2,FALSE)</f>
        <v>#N/A</v>
      </c>
      <c r="F125" s="459">
        <v>0</v>
      </c>
      <c r="G125" s="474" t="s">
        <v>736</v>
      </c>
      <c r="H125" s="460">
        <f>ROUND(CO!$H$40,2)</f>
        <v>1</v>
      </c>
      <c r="I125" s="458">
        <f>+'Anexo II'!O121</f>
        <v>0</v>
      </c>
      <c r="J125" s="461">
        <v>162.54</v>
      </c>
      <c r="K125" s="462" t="s">
        <v>691</v>
      </c>
      <c r="L125" s="462"/>
      <c r="M125" s="463">
        <f>+'Simulador HCC'!$E$15</f>
        <v>796.76</v>
      </c>
      <c r="N125" s="464">
        <f t="shared" si="12"/>
        <v>40</v>
      </c>
      <c r="O125" s="465">
        <f t="shared" si="13"/>
        <v>1075.79</v>
      </c>
      <c r="P125" s="466">
        <f t="shared" si="14"/>
        <v>537.89499999999998</v>
      </c>
      <c r="Q125" s="456" t="e">
        <f>MIN('Anexo II'!J121,'Valores de referencia'!E125)*O125</f>
        <v>#N/A</v>
      </c>
      <c r="R125" s="308">
        <f>MIN(+O125/2*28,'Anexo II'!K121*P125)</f>
        <v>0</v>
      </c>
      <c r="S125" s="308">
        <f>MIN(+O125/2*30,'Anexo II'!L121*P125)</f>
        <v>0</v>
      </c>
      <c r="T125" s="308">
        <f>MIN(+O125/2*20,'Anexo II'!M121*P125)</f>
        <v>0</v>
      </c>
      <c r="U125" s="308">
        <f>MIN(+O125/2*6,'Anexo II'!N121*P125)</f>
        <v>0</v>
      </c>
    </row>
    <row r="126" spans="1:21" s="155" customFormat="1" ht="18.75">
      <c r="A126" s="317">
        <f>+'Anexo II'!A122</f>
        <v>0</v>
      </c>
      <c r="B126" s="477"/>
      <c r="C126" s="468"/>
      <c r="D126" s="457">
        <f>+'Anexo II'!H122</f>
        <v>0</v>
      </c>
      <c r="E126" s="458" t="e">
        <f>VLOOKUP('Anexo II'!H122,Tabelas!$F$2:$G$8,2,FALSE)</f>
        <v>#N/A</v>
      </c>
      <c r="F126" s="459">
        <v>0</v>
      </c>
      <c r="G126" s="474" t="s">
        <v>736</v>
      </c>
      <c r="H126" s="460">
        <f>ROUND(CO!$H$40,2)</f>
        <v>1</v>
      </c>
      <c r="I126" s="458">
        <f>+'Anexo II'!O122</f>
        <v>0</v>
      </c>
      <c r="J126" s="461">
        <v>162.54</v>
      </c>
      <c r="K126" s="462" t="s">
        <v>691</v>
      </c>
      <c r="L126" s="462"/>
      <c r="M126" s="463">
        <f>+'Simulador HCC'!$E$15</f>
        <v>796.76</v>
      </c>
      <c r="N126" s="464">
        <f t="shared" si="12"/>
        <v>40</v>
      </c>
      <c r="O126" s="465">
        <f t="shared" si="13"/>
        <v>1075.79</v>
      </c>
      <c r="P126" s="466">
        <f t="shared" si="14"/>
        <v>537.89499999999998</v>
      </c>
      <c r="Q126" s="456" t="e">
        <f>MIN('Anexo II'!J122,'Valores de referencia'!E126)*O126</f>
        <v>#N/A</v>
      </c>
      <c r="R126" s="308">
        <f>MIN(+O126/2*28,'Anexo II'!K122*P126)</f>
        <v>0</v>
      </c>
      <c r="S126" s="308">
        <f>MIN(+O126/2*30,'Anexo II'!L122*P126)</f>
        <v>0</v>
      </c>
      <c r="T126" s="308">
        <f>MIN(+O126/2*20,'Anexo II'!M122*P126)</f>
        <v>0</v>
      </c>
      <c r="U126" s="308">
        <f>MIN(+O126/2*6,'Anexo II'!N122*P126)</f>
        <v>0</v>
      </c>
    </row>
    <row r="127" spans="1:21" s="30" customFormat="1" ht="18.75">
      <c r="A127" s="317">
        <f>+'Anexo II'!A123</f>
        <v>0</v>
      </c>
      <c r="B127" s="477"/>
      <c r="C127" s="468"/>
      <c r="D127" s="457">
        <f>+'Anexo II'!H123</f>
        <v>0</v>
      </c>
      <c r="E127" s="458" t="e">
        <f>VLOOKUP('Anexo II'!H123,Tabelas!$F$2:$G$8,2,FALSE)</f>
        <v>#N/A</v>
      </c>
      <c r="F127" s="459">
        <v>0</v>
      </c>
      <c r="G127" s="474" t="s">
        <v>736</v>
      </c>
      <c r="H127" s="460">
        <f>ROUND(CO!$H$40,2)</f>
        <v>1</v>
      </c>
      <c r="I127" s="458">
        <f>+'Anexo II'!O123</f>
        <v>0</v>
      </c>
      <c r="J127" s="461">
        <v>162.54</v>
      </c>
      <c r="K127" s="462" t="s">
        <v>691</v>
      </c>
      <c r="L127" s="462"/>
      <c r="M127" s="463">
        <f>+'Simulador HCC'!$E$15</f>
        <v>796.76</v>
      </c>
      <c r="N127" s="464">
        <f t="shared" si="12"/>
        <v>40</v>
      </c>
      <c r="O127" s="465">
        <f t="shared" si="13"/>
        <v>1075.79</v>
      </c>
      <c r="P127" s="466">
        <f t="shared" si="14"/>
        <v>537.89499999999998</v>
      </c>
      <c r="Q127" s="456" t="e">
        <f>MIN('Anexo II'!J123,'Valores de referencia'!E127)*O127</f>
        <v>#N/A</v>
      </c>
      <c r="R127" s="308">
        <f>MIN(+O127/2*28,'Anexo II'!K123*P127)</f>
        <v>0</v>
      </c>
      <c r="S127" s="308">
        <f>MIN(+O127/2*30,'Anexo II'!L123*P127)</f>
        <v>0</v>
      </c>
      <c r="T127" s="308">
        <f>MIN(+O127/2*20,'Anexo II'!M123*P127)</f>
        <v>0</v>
      </c>
      <c r="U127" s="308">
        <f>MIN(+O127/2*6,'Anexo II'!N123*P127)</f>
        <v>0</v>
      </c>
    </row>
    <row r="128" spans="1:21" ht="18.75">
      <c r="A128" s="317">
        <f>+'Anexo II'!A124</f>
        <v>0</v>
      </c>
      <c r="B128" s="477"/>
      <c r="C128" s="468"/>
      <c r="D128" s="457">
        <f>+'Anexo II'!H124</f>
        <v>0</v>
      </c>
      <c r="E128" s="458" t="e">
        <f>VLOOKUP('Anexo II'!H124,Tabelas!$F$2:$G$8,2,FALSE)</f>
        <v>#N/A</v>
      </c>
      <c r="F128" s="459">
        <v>0</v>
      </c>
      <c r="G128" s="474" t="s">
        <v>736</v>
      </c>
      <c r="H128" s="460">
        <f>ROUND(CO!$H$40,2)</f>
        <v>1</v>
      </c>
      <c r="I128" s="458">
        <f>+'Anexo II'!O124</f>
        <v>0</v>
      </c>
      <c r="J128" s="461">
        <v>162.54</v>
      </c>
      <c r="K128" s="462" t="s">
        <v>691</v>
      </c>
      <c r="L128" s="462"/>
      <c r="M128" s="463">
        <f>+'Simulador HCC'!$E$15</f>
        <v>796.76</v>
      </c>
      <c r="N128" s="464">
        <f t="shared" si="12"/>
        <v>40</v>
      </c>
      <c r="O128" s="465">
        <f t="shared" si="13"/>
        <v>1075.79</v>
      </c>
      <c r="P128" s="466">
        <f t="shared" si="14"/>
        <v>537.89499999999998</v>
      </c>
      <c r="Q128" s="456" t="e">
        <f>MIN('Anexo II'!J124,'Valores de referencia'!E128)*O128</f>
        <v>#N/A</v>
      </c>
      <c r="R128" s="308">
        <f>MIN(+O128/2*28,'Anexo II'!K124*P128)</f>
        <v>0</v>
      </c>
      <c r="S128" s="308">
        <f>MIN(+O128/2*30,'Anexo II'!L124*P128)</f>
        <v>0</v>
      </c>
      <c r="T128" s="308">
        <f>MIN(+O128/2*20,'Anexo II'!M124*P128)</f>
        <v>0</v>
      </c>
      <c r="U128" s="308">
        <f>MIN(+O128/2*6,'Anexo II'!N124*P128)</f>
        <v>0</v>
      </c>
    </row>
    <row r="129" spans="1:21" ht="18.75">
      <c r="A129" s="317">
        <f>+'Anexo II'!A125</f>
        <v>0</v>
      </c>
      <c r="B129" s="477"/>
      <c r="C129" s="468"/>
      <c r="D129" s="457">
        <f>+'Anexo II'!H125</f>
        <v>0</v>
      </c>
      <c r="E129" s="458" t="e">
        <f>VLOOKUP('Anexo II'!H125,Tabelas!$F$2:$G$8,2,FALSE)</f>
        <v>#N/A</v>
      </c>
      <c r="F129" s="459">
        <v>0</v>
      </c>
      <c r="G129" s="474" t="s">
        <v>736</v>
      </c>
      <c r="H129" s="460">
        <f>ROUND(CO!$H$40,2)</f>
        <v>1</v>
      </c>
      <c r="I129" s="458">
        <f>+'Anexo II'!O125</f>
        <v>0</v>
      </c>
      <c r="J129" s="461">
        <v>162.54</v>
      </c>
      <c r="K129" s="462" t="s">
        <v>691</v>
      </c>
      <c r="L129" s="462"/>
      <c r="M129" s="463">
        <f>+'Simulador HCC'!$E$15</f>
        <v>796.76</v>
      </c>
      <c r="N129" s="464">
        <f t="shared" si="12"/>
        <v>40</v>
      </c>
      <c r="O129" s="465">
        <f t="shared" si="13"/>
        <v>1075.79</v>
      </c>
      <c r="P129" s="466">
        <f t="shared" si="14"/>
        <v>537.89499999999998</v>
      </c>
      <c r="Q129" s="456" t="e">
        <f>MIN('Anexo II'!J125,'Valores de referencia'!E129)*O129</f>
        <v>#N/A</v>
      </c>
      <c r="R129" s="308">
        <f>MIN(+O129/2*28,'Anexo II'!K125*P129)</f>
        <v>0</v>
      </c>
      <c r="S129" s="308">
        <f>MIN(+O129/2*30,'Anexo II'!L125*P129)</f>
        <v>0</v>
      </c>
      <c r="T129" s="308">
        <f>MIN(+O129/2*20,'Anexo II'!M125*P129)</f>
        <v>0</v>
      </c>
      <c r="U129" s="308">
        <f>MIN(+O129/2*6,'Anexo II'!N125*P129)</f>
        <v>0</v>
      </c>
    </row>
    <row r="130" spans="1:21" ht="18.75">
      <c r="A130" s="317">
        <f>+'Anexo II'!A126</f>
        <v>0</v>
      </c>
      <c r="B130" s="477"/>
      <c r="C130" s="468"/>
      <c r="D130" s="457">
        <f>+'Anexo II'!H126</f>
        <v>0</v>
      </c>
      <c r="E130" s="458" t="e">
        <f>VLOOKUP('Anexo II'!H126,Tabelas!$F$2:$G$8,2,FALSE)</f>
        <v>#N/A</v>
      </c>
      <c r="F130" s="459">
        <v>0</v>
      </c>
      <c r="G130" s="474" t="s">
        <v>736</v>
      </c>
      <c r="H130" s="460">
        <f>ROUND(CO!$H$40,2)</f>
        <v>1</v>
      </c>
      <c r="I130" s="458">
        <f>+'Anexo II'!O126</f>
        <v>0</v>
      </c>
      <c r="J130" s="461">
        <v>162.54</v>
      </c>
      <c r="K130" s="462" t="s">
        <v>691</v>
      </c>
      <c r="L130" s="462"/>
      <c r="M130" s="463">
        <f>+'Simulador HCC'!$E$15</f>
        <v>796.76</v>
      </c>
      <c r="N130" s="464">
        <f t="shared" si="12"/>
        <v>40</v>
      </c>
      <c r="O130" s="465">
        <f t="shared" si="13"/>
        <v>1075.79</v>
      </c>
      <c r="P130" s="466">
        <f t="shared" si="14"/>
        <v>537.89499999999998</v>
      </c>
      <c r="Q130" s="456" t="e">
        <f>MIN('Anexo II'!J126,'Valores de referencia'!E130)*O130</f>
        <v>#N/A</v>
      </c>
      <c r="R130" s="308">
        <f>MIN(+O130/2*28,'Anexo II'!K126*P130)</f>
        <v>0</v>
      </c>
      <c r="S130" s="308">
        <f>MIN(+O130/2*30,'Anexo II'!L126*P130)</f>
        <v>0</v>
      </c>
      <c r="T130" s="308">
        <f>MIN(+O130/2*20,'Anexo II'!M126*P130)</f>
        <v>0</v>
      </c>
      <c r="U130" s="308">
        <f>MIN(+O130/2*6,'Anexo II'!N126*P130)</f>
        <v>0</v>
      </c>
    </row>
    <row r="131" spans="1:21" ht="18.75">
      <c r="A131" s="317">
        <f>+'Anexo II'!A127</f>
        <v>0</v>
      </c>
      <c r="B131" s="477"/>
      <c r="C131" s="468"/>
      <c r="D131" s="457">
        <f>+'Anexo II'!H127</f>
        <v>0</v>
      </c>
      <c r="E131" s="458" t="e">
        <f>VLOOKUP('Anexo II'!H127,Tabelas!$F$2:$G$8,2,FALSE)</f>
        <v>#N/A</v>
      </c>
      <c r="F131" s="459">
        <v>0</v>
      </c>
      <c r="G131" s="474" t="s">
        <v>736</v>
      </c>
      <c r="H131" s="460">
        <f>ROUND(CO!$H$40,2)</f>
        <v>1</v>
      </c>
      <c r="I131" s="458">
        <f>+'Anexo II'!O127</f>
        <v>0</v>
      </c>
      <c r="J131" s="461">
        <v>162.54</v>
      </c>
      <c r="K131" s="462" t="s">
        <v>691</v>
      </c>
      <c r="L131" s="462"/>
      <c r="M131" s="463">
        <f>+'Simulador HCC'!$E$15</f>
        <v>796.76</v>
      </c>
      <c r="N131" s="464">
        <f t="shared" si="12"/>
        <v>40</v>
      </c>
      <c r="O131" s="465">
        <f t="shared" si="13"/>
        <v>1075.79</v>
      </c>
      <c r="P131" s="466">
        <f t="shared" si="14"/>
        <v>537.89499999999998</v>
      </c>
      <c r="Q131" s="456" t="e">
        <f>MIN('Anexo II'!J127,'Valores de referencia'!E131)*O131</f>
        <v>#N/A</v>
      </c>
      <c r="R131" s="308">
        <f>MIN(+O131/2*28,'Anexo II'!K127*P131)</f>
        <v>0</v>
      </c>
      <c r="S131" s="308">
        <f>MIN(+O131/2*30,'Anexo II'!L127*P131)</f>
        <v>0</v>
      </c>
      <c r="T131" s="308">
        <f>MIN(+O131/2*20,'Anexo II'!M127*P131)</f>
        <v>0</v>
      </c>
      <c r="U131" s="308">
        <f>MIN(+O131/2*6,'Anexo II'!N127*P131)</f>
        <v>0</v>
      </c>
    </row>
    <row r="132" spans="1:21" ht="18.75">
      <c r="A132" s="317">
        <f>+'Anexo II'!A128</f>
        <v>0</v>
      </c>
      <c r="B132" s="477"/>
      <c r="C132" s="468"/>
      <c r="D132" s="457">
        <f>+'Anexo II'!H128</f>
        <v>0</v>
      </c>
      <c r="E132" s="458" t="e">
        <f>VLOOKUP('Anexo II'!H128,Tabelas!$F$2:$G$8,2,FALSE)</f>
        <v>#N/A</v>
      </c>
      <c r="F132" s="459">
        <v>0</v>
      </c>
      <c r="G132" s="474" t="s">
        <v>736</v>
      </c>
      <c r="H132" s="460">
        <f>ROUND(CO!$H$40,2)</f>
        <v>1</v>
      </c>
      <c r="I132" s="458">
        <f>+'Anexo II'!O128</f>
        <v>0</v>
      </c>
      <c r="J132" s="461">
        <v>162.54</v>
      </c>
      <c r="K132" s="462" t="s">
        <v>691</v>
      </c>
      <c r="L132" s="462"/>
      <c r="M132" s="463">
        <f>+'Simulador HCC'!$E$15</f>
        <v>796.76</v>
      </c>
      <c r="N132" s="464">
        <f t="shared" si="12"/>
        <v>40</v>
      </c>
      <c r="O132" s="465">
        <f t="shared" si="13"/>
        <v>1075.79</v>
      </c>
      <c r="P132" s="466">
        <f t="shared" si="14"/>
        <v>537.89499999999998</v>
      </c>
      <c r="Q132" s="456" t="e">
        <f>MIN('Anexo II'!J128,'Valores de referencia'!E132)*O132</f>
        <v>#N/A</v>
      </c>
      <c r="R132" s="308">
        <f>MIN(+O132/2*28,'Anexo II'!K128*P132)</f>
        <v>0</v>
      </c>
      <c r="S132" s="308">
        <f>MIN(+O132/2*30,'Anexo II'!L128*P132)</f>
        <v>0</v>
      </c>
      <c r="T132" s="308">
        <f>MIN(+O132/2*20,'Anexo II'!M128*P132)</f>
        <v>0</v>
      </c>
      <c r="U132" s="308">
        <f>MIN(+O132/2*6,'Anexo II'!N128*P132)</f>
        <v>0</v>
      </c>
    </row>
    <row r="133" spans="1:21" ht="18.75">
      <c r="A133" s="317">
        <f>+'Anexo II'!A129</f>
        <v>0</v>
      </c>
      <c r="B133" s="477"/>
      <c r="C133" s="468"/>
      <c r="D133" s="457">
        <f>+'Anexo II'!H129</f>
        <v>0</v>
      </c>
      <c r="E133" s="458" t="e">
        <f>VLOOKUP('Anexo II'!H129,Tabelas!$F$2:$G$8,2,FALSE)</f>
        <v>#N/A</v>
      </c>
      <c r="F133" s="459">
        <v>0</v>
      </c>
      <c r="G133" s="474" t="s">
        <v>736</v>
      </c>
      <c r="H133" s="460">
        <f>ROUND(CO!$H$40,2)</f>
        <v>1</v>
      </c>
      <c r="I133" s="458">
        <f>+'Anexo II'!O129</f>
        <v>0</v>
      </c>
      <c r="J133" s="461">
        <v>162.54</v>
      </c>
      <c r="K133" s="462" t="s">
        <v>691</v>
      </c>
      <c r="L133" s="462"/>
      <c r="M133" s="463">
        <f>+'Simulador HCC'!$E$15</f>
        <v>796.76</v>
      </c>
      <c r="N133" s="464">
        <f t="shared" si="12"/>
        <v>40</v>
      </c>
      <c r="O133" s="465">
        <f t="shared" si="13"/>
        <v>1075.79</v>
      </c>
      <c r="P133" s="466">
        <f t="shared" si="14"/>
        <v>537.89499999999998</v>
      </c>
      <c r="Q133" s="456" t="e">
        <f>MIN('Anexo II'!J129,'Valores de referencia'!E133)*O133</f>
        <v>#N/A</v>
      </c>
      <c r="R133" s="308">
        <f>MIN(+O133/2*28,'Anexo II'!K129*P133)</f>
        <v>0</v>
      </c>
      <c r="S133" s="308">
        <f>MIN(+O133/2*30,'Anexo II'!L129*P133)</f>
        <v>0</v>
      </c>
      <c r="T133" s="308">
        <f>MIN(+O133/2*20,'Anexo II'!M129*P133)</f>
        <v>0</v>
      </c>
      <c r="U133" s="308">
        <f>MIN(+O133/2*6,'Anexo II'!N129*P133)</f>
        <v>0</v>
      </c>
    </row>
    <row r="134" spans="1:21" ht="18.75">
      <c r="A134" s="317">
        <f>+'Anexo II'!A130</f>
        <v>0</v>
      </c>
      <c r="B134" s="477"/>
      <c r="C134" s="468"/>
      <c r="D134" s="457">
        <f>+'Anexo II'!H130</f>
        <v>0</v>
      </c>
      <c r="E134" s="458" t="e">
        <f>VLOOKUP('Anexo II'!H130,Tabelas!$F$2:$G$8,2,FALSE)</f>
        <v>#N/A</v>
      </c>
      <c r="F134" s="459">
        <v>0</v>
      </c>
      <c r="G134" s="474" t="s">
        <v>736</v>
      </c>
      <c r="H134" s="460">
        <f>ROUND(CO!$H$40,2)</f>
        <v>1</v>
      </c>
      <c r="I134" s="458">
        <f>+'Anexo II'!O130</f>
        <v>0</v>
      </c>
      <c r="J134" s="461">
        <v>162.54</v>
      </c>
      <c r="K134" s="462" t="s">
        <v>691</v>
      </c>
      <c r="L134" s="462"/>
      <c r="M134" s="463">
        <f>+'Simulador HCC'!$E$15</f>
        <v>796.76</v>
      </c>
      <c r="N134" s="464">
        <f t="shared" si="12"/>
        <v>40</v>
      </c>
      <c r="O134" s="465">
        <f t="shared" si="13"/>
        <v>1075.79</v>
      </c>
      <c r="P134" s="466">
        <f t="shared" si="14"/>
        <v>537.89499999999998</v>
      </c>
      <c r="Q134" s="456" t="e">
        <f>MIN('Anexo II'!J130,'Valores de referencia'!E134)*O134</f>
        <v>#N/A</v>
      </c>
      <c r="R134" s="308">
        <f>MIN(+O134/2*28,'Anexo II'!K130*P134)</f>
        <v>0</v>
      </c>
      <c r="S134" s="308">
        <f>MIN(+O134/2*30,'Anexo II'!L130*P134)</f>
        <v>0</v>
      </c>
      <c r="T134" s="308">
        <f>MIN(+O134/2*20,'Anexo II'!M130*P134)</f>
        <v>0</v>
      </c>
      <c r="U134" s="308">
        <f>MIN(+O134/2*6,'Anexo II'!N130*P134)</f>
        <v>0</v>
      </c>
    </row>
    <row r="135" spans="1:21" ht="18.75">
      <c r="A135" s="317">
        <f>+'Anexo II'!A131</f>
        <v>0</v>
      </c>
      <c r="B135" s="477"/>
      <c r="C135" s="468"/>
      <c r="D135" s="457">
        <f>+'Anexo II'!H131</f>
        <v>0</v>
      </c>
      <c r="E135" s="458" t="e">
        <f>VLOOKUP('Anexo II'!H131,Tabelas!$F$2:$G$8,2,FALSE)</f>
        <v>#N/A</v>
      </c>
      <c r="F135" s="459">
        <v>0</v>
      </c>
      <c r="G135" s="474" t="s">
        <v>736</v>
      </c>
      <c r="H135" s="460">
        <f>ROUND(CO!$H$40,2)</f>
        <v>1</v>
      </c>
      <c r="I135" s="458">
        <f>+'Anexo II'!O131</f>
        <v>0</v>
      </c>
      <c r="J135" s="461">
        <v>162.54</v>
      </c>
      <c r="K135" s="462" t="s">
        <v>691</v>
      </c>
      <c r="L135" s="462"/>
      <c r="M135" s="463">
        <f>+'Simulador HCC'!$E$15</f>
        <v>796.76</v>
      </c>
      <c r="N135" s="464">
        <f t="shared" si="12"/>
        <v>40</v>
      </c>
      <c r="O135" s="465">
        <f t="shared" si="13"/>
        <v>1075.79</v>
      </c>
      <c r="P135" s="466">
        <f t="shared" si="14"/>
        <v>537.89499999999998</v>
      </c>
      <c r="Q135" s="456" t="e">
        <f>MIN('Anexo II'!J131,'Valores de referencia'!E135)*O135</f>
        <v>#N/A</v>
      </c>
      <c r="R135" s="308">
        <f>MIN(+O135/2*28,'Anexo II'!K131*P135)</f>
        <v>0</v>
      </c>
      <c r="S135" s="308">
        <f>MIN(+O135/2*30,'Anexo II'!L131*P135)</f>
        <v>0</v>
      </c>
      <c r="T135" s="308">
        <f>MIN(+O135/2*20,'Anexo II'!M131*P135)</f>
        <v>0</v>
      </c>
      <c r="U135" s="308">
        <f>MIN(+O135/2*6,'Anexo II'!N131*P135)</f>
        <v>0</v>
      </c>
    </row>
    <row r="136" spans="1:21" ht="18.75">
      <c r="A136" s="317">
        <f>+'Anexo II'!A132</f>
        <v>0</v>
      </c>
      <c r="B136" s="477"/>
      <c r="C136" s="468"/>
      <c r="D136" s="457">
        <f>+'Anexo II'!H132</f>
        <v>0</v>
      </c>
      <c r="E136" s="458" t="e">
        <f>VLOOKUP('Anexo II'!H132,Tabelas!$F$2:$G$8,2,FALSE)</f>
        <v>#N/A</v>
      </c>
      <c r="F136" s="459">
        <v>0</v>
      </c>
      <c r="G136" s="474" t="s">
        <v>736</v>
      </c>
      <c r="H136" s="460">
        <f>ROUND(CO!$H$40,2)</f>
        <v>1</v>
      </c>
      <c r="I136" s="458">
        <f>+'Anexo II'!O132</f>
        <v>0</v>
      </c>
      <c r="J136" s="461">
        <v>162.54</v>
      </c>
      <c r="K136" s="462" t="s">
        <v>691</v>
      </c>
      <c r="L136" s="462"/>
      <c r="M136" s="463">
        <f>+'Simulador HCC'!$E$15</f>
        <v>796.76</v>
      </c>
      <c r="N136" s="464">
        <f t="shared" si="12"/>
        <v>40</v>
      </c>
      <c r="O136" s="465">
        <f t="shared" si="13"/>
        <v>1075.79</v>
      </c>
      <c r="P136" s="466">
        <f t="shared" si="14"/>
        <v>537.89499999999998</v>
      </c>
      <c r="Q136" s="456" t="e">
        <f>MIN('Anexo II'!J132,'Valores de referencia'!E136)*O136</f>
        <v>#N/A</v>
      </c>
      <c r="R136" s="308">
        <f>MIN(+O136/2*28,'Anexo II'!K132*P136)</f>
        <v>0</v>
      </c>
      <c r="S136" s="308">
        <f>MIN(+O136/2*30,'Anexo II'!L132*P136)</f>
        <v>0</v>
      </c>
      <c r="T136" s="308">
        <f>MIN(+O136/2*20,'Anexo II'!M132*P136)</f>
        <v>0</v>
      </c>
      <c r="U136" s="308">
        <f>MIN(+O136/2*6,'Anexo II'!N132*P136)</f>
        <v>0</v>
      </c>
    </row>
    <row r="137" spans="1:21" ht="18.75">
      <c r="A137" s="317">
        <f>+'Anexo II'!A133</f>
        <v>0</v>
      </c>
      <c r="B137" s="477"/>
      <c r="C137" s="468"/>
      <c r="D137" s="457">
        <f>+'Anexo II'!H133</f>
        <v>0</v>
      </c>
      <c r="E137" s="458" t="e">
        <f>VLOOKUP('Anexo II'!H133,Tabelas!$F$2:$G$8,2,FALSE)</f>
        <v>#N/A</v>
      </c>
      <c r="F137" s="459">
        <v>0</v>
      </c>
      <c r="G137" s="474" t="s">
        <v>736</v>
      </c>
      <c r="H137" s="460">
        <f>ROUND(CO!$H$40,2)</f>
        <v>1</v>
      </c>
      <c r="I137" s="458">
        <f>+'Anexo II'!O133</f>
        <v>0</v>
      </c>
      <c r="J137" s="461">
        <v>162.54</v>
      </c>
      <c r="K137" s="462" t="s">
        <v>691</v>
      </c>
      <c r="L137" s="462"/>
      <c r="M137" s="463">
        <f>+'Simulador HCC'!$E$15</f>
        <v>796.76</v>
      </c>
      <c r="N137" s="464">
        <f t="shared" si="12"/>
        <v>40</v>
      </c>
      <c r="O137" s="465">
        <f t="shared" si="13"/>
        <v>1075.79</v>
      </c>
      <c r="P137" s="466">
        <f t="shared" si="14"/>
        <v>537.89499999999998</v>
      </c>
      <c r="Q137" s="456" t="e">
        <f>MIN('Anexo II'!J133,'Valores de referencia'!E137)*O137</f>
        <v>#N/A</v>
      </c>
      <c r="R137" s="308">
        <f>MIN(+O137/2*28,'Anexo II'!K133*P137)</f>
        <v>0</v>
      </c>
      <c r="S137" s="308">
        <f>MIN(+O137/2*30,'Anexo II'!L133*P137)</f>
        <v>0</v>
      </c>
      <c r="T137" s="308">
        <f>MIN(+O137/2*20,'Anexo II'!M133*P137)</f>
        <v>0</v>
      </c>
      <c r="U137" s="308">
        <f>MIN(+O137/2*6,'Anexo II'!N133*P137)</f>
        <v>0</v>
      </c>
    </row>
    <row r="138" spans="1:21" ht="18.75">
      <c r="A138" s="317">
        <f>+'Anexo II'!A134</f>
        <v>0</v>
      </c>
      <c r="B138" s="477"/>
      <c r="C138" s="468"/>
      <c r="D138" s="457">
        <f>+'Anexo II'!H134</f>
        <v>0</v>
      </c>
      <c r="E138" s="458" t="e">
        <f>VLOOKUP('Anexo II'!H134,Tabelas!$F$2:$G$8,2,FALSE)</f>
        <v>#N/A</v>
      </c>
      <c r="F138" s="459">
        <v>0</v>
      </c>
      <c r="G138" s="474" t="s">
        <v>736</v>
      </c>
      <c r="H138" s="460">
        <f>ROUND(CO!$H$40,2)</f>
        <v>1</v>
      </c>
      <c r="I138" s="458">
        <f>+'Anexo II'!O134</f>
        <v>0</v>
      </c>
      <c r="J138" s="461">
        <v>162.54</v>
      </c>
      <c r="K138" s="462" t="s">
        <v>691</v>
      </c>
      <c r="L138" s="462"/>
      <c r="M138" s="463">
        <f>+'Simulador HCC'!$E$15</f>
        <v>796.76</v>
      </c>
      <c r="N138" s="464">
        <f t="shared" ref="N138:N159" si="15">(MAX((I138*270-230)*J138/100,40))*(MAX(IF(K138="sim",1,MIN(ROUNDDOWN(L138/5,0)*0.1,0.8)),K138))</f>
        <v>40</v>
      </c>
      <c r="O138" s="465">
        <f t="shared" ref="O138:O159" si="16">+(ROUND(M138*(1+F138)*1.3*IF(OR(G138="Região Autónoma da Madeira",G138="Região Autónoma dos Açores"),1.2,1)*H138,2)+N138)</f>
        <v>1075.79</v>
      </c>
      <c r="P138" s="466">
        <f t="shared" ref="P138:P159" si="17">O138*0.5</f>
        <v>537.89499999999998</v>
      </c>
      <c r="Q138" s="456" t="e">
        <f>MIN('Anexo II'!J134,'Valores de referencia'!E138)*O138</f>
        <v>#N/A</v>
      </c>
      <c r="R138" s="308">
        <f>MIN(+O138/2*28,'Anexo II'!K134*P138)</f>
        <v>0</v>
      </c>
      <c r="S138" s="308">
        <f>MIN(+O138/2*30,'Anexo II'!L134*P138)</f>
        <v>0</v>
      </c>
      <c r="T138" s="308">
        <f>MIN(+O138/2*20,'Anexo II'!M134*P138)</f>
        <v>0</v>
      </c>
      <c r="U138" s="308">
        <f>MIN(+O138/2*6,'Anexo II'!N134*P138)</f>
        <v>0</v>
      </c>
    </row>
    <row r="139" spans="1:21" ht="18.75">
      <c r="A139" s="317">
        <f>+'Anexo II'!A135</f>
        <v>0</v>
      </c>
      <c r="B139" s="477"/>
      <c r="C139" s="468"/>
      <c r="D139" s="457">
        <f>+'Anexo II'!H135</f>
        <v>0</v>
      </c>
      <c r="E139" s="458" t="e">
        <f>VLOOKUP('Anexo II'!H135,Tabelas!$F$2:$G$8,2,FALSE)</f>
        <v>#N/A</v>
      </c>
      <c r="F139" s="459">
        <v>0</v>
      </c>
      <c r="G139" s="474" t="s">
        <v>736</v>
      </c>
      <c r="H139" s="460">
        <f>ROUND(CO!$H$40,2)</f>
        <v>1</v>
      </c>
      <c r="I139" s="458">
        <f>+'Anexo II'!O135</f>
        <v>0</v>
      </c>
      <c r="J139" s="461">
        <v>162.54</v>
      </c>
      <c r="K139" s="462" t="s">
        <v>691</v>
      </c>
      <c r="L139" s="462"/>
      <c r="M139" s="463">
        <f>+'Simulador HCC'!$E$15</f>
        <v>796.76</v>
      </c>
      <c r="N139" s="464">
        <f t="shared" si="15"/>
        <v>40</v>
      </c>
      <c r="O139" s="465">
        <f t="shared" si="16"/>
        <v>1075.79</v>
      </c>
      <c r="P139" s="466">
        <f t="shared" si="17"/>
        <v>537.89499999999998</v>
      </c>
      <c r="Q139" s="456" t="e">
        <f>MIN('Anexo II'!J135,'Valores de referencia'!E139)*O139</f>
        <v>#N/A</v>
      </c>
      <c r="R139" s="308">
        <f>MIN(+O139/2*28,'Anexo II'!K135*P139)</f>
        <v>0</v>
      </c>
      <c r="S139" s="308">
        <f>MIN(+O139/2*30,'Anexo II'!L135*P139)</f>
        <v>0</v>
      </c>
      <c r="T139" s="308">
        <f>MIN(+O139/2*20,'Anexo II'!M135*P139)</f>
        <v>0</v>
      </c>
      <c r="U139" s="308">
        <f>MIN(+O139/2*6,'Anexo II'!N135*P139)</f>
        <v>0</v>
      </c>
    </row>
    <row r="140" spans="1:21" ht="18.75">
      <c r="A140" s="317">
        <f>+'Anexo II'!A136</f>
        <v>0</v>
      </c>
      <c r="B140" s="477"/>
      <c r="C140" s="468"/>
      <c r="D140" s="457">
        <f>+'Anexo II'!H136</f>
        <v>0</v>
      </c>
      <c r="E140" s="458" t="e">
        <f>VLOOKUP('Anexo II'!H136,Tabelas!$F$2:$G$8,2,FALSE)</f>
        <v>#N/A</v>
      </c>
      <c r="F140" s="459">
        <v>0</v>
      </c>
      <c r="G140" s="474" t="s">
        <v>736</v>
      </c>
      <c r="H140" s="460">
        <f>ROUND(CO!$H$40,2)</f>
        <v>1</v>
      </c>
      <c r="I140" s="458">
        <f>+'Anexo II'!O136</f>
        <v>0</v>
      </c>
      <c r="J140" s="461">
        <v>162.54</v>
      </c>
      <c r="K140" s="462" t="s">
        <v>691</v>
      </c>
      <c r="L140" s="462"/>
      <c r="M140" s="463">
        <f>+'Simulador HCC'!$E$15</f>
        <v>796.76</v>
      </c>
      <c r="N140" s="464">
        <f t="shared" si="15"/>
        <v>40</v>
      </c>
      <c r="O140" s="465">
        <f t="shared" si="16"/>
        <v>1075.79</v>
      </c>
      <c r="P140" s="466">
        <f t="shared" si="17"/>
        <v>537.89499999999998</v>
      </c>
      <c r="Q140" s="456" t="e">
        <f>MIN('Anexo II'!J136,'Valores de referencia'!E140)*O140</f>
        <v>#N/A</v>
      </c>
      <c r="R140" s="308">
        <f>MIN(+O140/2*28,'Anexo II'!K136*P140)</f>
        <v>0</v>
      </c>
      <c r="S140" s="308">
        <f>MIN(+O140/2*30,'Anexo II'!L136*P140)</f>
        <v>0</v>
      </c>
      <c r="T140" s="308">
        <f>MIN(+O140/2*20,'Anexo II'!M136*P140)</f>
        <v>0</v>
      </c>
      <c r="U140" s="308">
        <f>MIN(+O140/2*6,'Anexo II'!N136*P140)</f>
        <v>0</v>
      </c>
    </row>
    <row r="141" spans="1:21" ht="18.75">
      <c r="A141" s="317">
        <f>+'Anexo II'!A137</f>
        <v>0</v>
      </c>
      <c r="B141" s="477"/>
      <c r="C141" s="468"/>
      <c r="D141" s="457">
        <f>+'Anexo II'!H137</f>
        <v>0</v>
      </c>
      <c r="E141" s="458" t="e">
        <f>VLOOKUP('Anexo II'!H137,Tabelas!$F$2:$G$8,2,FALSE)</f>
        <v>#N/A</v>
      </c>
      <c r="F141" s="459">
        <v>0</v>
      </c>
      <c r="G141" s="474" t="s">
        <v>736</v>
      </c>
      <c r="H141" s="460">
        <f>ROUND(CO!$H$40,2)</f>
        <v>1</v>
      </c>
      <c r="I141" s="458">
        <f>+'Anexo II'!O137</f>
        <v>0</v>
      </c>
      <c r="J141" s="461">
        <v>162.54</v>
      </c>
      <c r="K141" s="462" t="s">
        <v>691</v>
      </c>
      <c r="L141" s="462"/>
      <c r="M141" s="463">
        <f>+'Simulador HCC'!$E$15</f>
        <v>796.76</v>
      </c>
      <c r="N141" s="464">
        <f t="shared" si="15"/>
        <v>40</v>
      </c>
      <c r="O141" s="465">
        <f t="shared" si="16"/>
        <v>1075.79</v>
      </c>
      <c r="P141" s="466">
        <f t="shared" si="17"/>
        <v>537.89499999999998</v>
      </c>
      <c r="Q141" s="456" t="e">
        <f>MIN('Anexo II'!J137,'Valores de referencia'!E141)*O141</f>
        <v>#N/A</v>
      </c>
      <c r="R141" s="308">
        <f>MIN(+O141/2*28,'Anexo II'!K137*P141)</f>
        <v>0</v>
      </c>
      <c r="S141" s="308">
        <f>MIN(+O141/2*30,'Anexo II'!L137*P141)</f>
        <v>0</v>
      </c>
      <c r="T141" s="308">
        <f>MIN(+O141/2*20,'Anexo II'!M137*P141)</f>
        <v>0</v>
      </c>
      <c r="U141" s="308">
        <f>MIN(+O141/2*6,'Anexo II'!N137*P141)</f>
        <v>0</v>
      </c>
    </row>
    <row r="142" spans="1:21" ht="18.75">
      <c r="A142" s="317">
        <f>+'Anexo II'!A138</f>
        <v>0</v>
      </c>
      <c r="B142" s="477"/>
      <c r="C142" s="468"/>
      <c r="D142" s="457">
        <f>+'Anexo II'!H138</f>
        <v>0</v>
      </c>
      <c r="E142" s="458" t="e">
        <f>VLOOKUP('Anexo II'!H138,Tabelas!$F$2:$G$8,2,FALSE)</f>
        <v>#N/A</v>
      </c>
      <c r="F142" s="459">
        <v>0</v>
      </c>
      <c r="G142" s="474" t="s">
        <v>736</v>
      </c>
      <c r="H142" s="460">
        <f>ROUND(CO!$H$40,2)</f>
        <v>1</v>
      </c>
      <c r="I142" s="458">
        <f>+'Anexo II'!O138</f>
        <v>0</v>
      </c>
      <c r="J142" s="461">
        <v>162.54</v>
      </c>
      <c r="K142" s="462" t="s">
        <v>691</v>
      </c>
      <c r="L142" s="462"/>
      <c r="M142" s="463">
        <f>+'Simulador HCC'!$E$15</f>
        <v>796.76</v>
      </c>
      <c r="N142" s="464">
        <f t="shared" si="15"/>
        <v>40</v>
      </c>
      <c r="O142" s="465">
        <f t="shared" si="16"/>
        <v>1075.79</v>
      </c>
      <c r="P142" s="466">
        <f t="shared" si="17"/>
        <v>537.89499999999998</v>
      </c>
      <c r="Q142" s="456" t="e">
        <f>MIN('Anexo II'!J138,'Valores de referencia'!E142)*O142</f>
        <v>#N/A</v>
      </c>
      <c r="R142" s="308">
        <f>MIN(+O142/2*28,'Anexo II'!K138*P142)</f>
        <v>0</v>
      </c>
      <c r="S142" s="308">
        <f>MIN(+O142/2*30,'Anexo II'!L138*P142)</f>
        <v>0</v>
      </c>
      <c r="T142" s="308">
        <f>MIN(+O142/2*20,'Anexo II'!M138*P142)</f>
        <v>0</v>
      </c>
      <c r="U142" s="308">
        <f>MIN(+O142/2*6,'Anexo II'!N138*P142)</f>
        <v>0</v>
      </c>
    </row>
    <row r="143" spans="1:21" ht="18.75">
      <c r="A143" s="317">
        <f>+'Anexo II'!A139</f>
        <v>0</v>
      </c>
      <c r="B143" s="477"/>
      <c r="C143" s="468"/>
      <c r="D143" s="457">
        <f>+'Anexo II'!H139</f>
        <v>0</v>
      </c>
      <c r="E143" s="458" t="e">
        <f>VLOOKUP('Anexo II'!H139,Tabelas!$F$2:$G$8,2,FALSE)</f>
        <v>#N/A</v>
      </c>
      <c r="F143" s="459">
        <v>0</v>
      </c>
      <c r="G143" s="474" t="s">
        <v>736</v>
      </c>
      <c r="H143" s="460">
        <f>ROUND(CO!$H$40,2)</f>
        <v>1</v>
      </c>
      <c r="I143" s="458">
        <f>+'Anexo II'!O139</f>
        <v>0</v>
      </c>
      <c r="J143" s="461">
        <v>162.54</v>
      </c>
      <c r="K143" s="462" t="s">
        <v>691</v>
      </c>
      <c r="L143" s="462"/>
      <c r="M143" s="463">
        <f>+'Simulador HCC'!$E$15</f>
        <v>796.76</v>
      </c>
      <c r="N143" s="464">
        <f t="shared" si="15"/>
        <v>40</v>
      </c>
      <c r="O143" s="465">
        <f t="shared" si="16"/>
        <v>1075.79</v>
      </c>
      <c r="P143" s="466">
        <f t="shared" si="17"/>
        <v>537.89499999999998</v>
      </c>
      <c r="Q143" s="456" t="e">
        <f>MIN('Anexo II'!J139,'Valores de referencia'!E143)*O143</f>
        <v>#N/A</v>
      </c>
      <c r="R143" s="308">
        <f>MIN(+O143/2*28,'Anexo II'!K139*P143)</f>
        <v>0</v>
      </c>
      <c r="S143" s="308">
        <f>MIN(+O143/2*30,'Anexo II'!L139*P143)</f>
        <v>0</v>
      </c>
      <c r="T143" s="308">
        <f>MIN(+O143/2*20,'Anexo II'!M139*P143)</f>
        <v>0</v>
      </c>
      <c r="U143" s="308">
        <f>MIN(+O143/2*6,'Anexo II'!N139*P143)</f>
        <v>0</v>
      </c>
    </row>
    <row r="144" spans="1:21" ht="18.75">
      <c r="A144" s="317">
        <f>+'Anexo II'!A140</f>
        <v>0</v>
      </c>
      <c r="B144" s="477"/>
      <c r="C144" s="468"/>
      <c r="D144" s="457">
        <f>+'Anexo II'!H140</f>
        <v>0</v>
      </c>
      <c r="E144" s="458" t="e">
        <f>VLOOKUP('Anexo II'!H140,Tabelas!$F$2:$G$8,2,FALSE)</f>
        <v>#N/A</v>
      </c>
      <c r="F144" s="459">
        <v>0</v>
      </c>
      <c r="G144" s="474" t="s">
        <v>736</v>
      </c>
      <c r="H144" s="460">
        <f>ROUND(CO!$H$40,2)</f>
        <v>1</v>
      </c>
      <c r="I144" s="458">
        <f>+'Anexo II'!O140</f>
        <v>0</v>
      </c>
      <c r="J144" s="461">
        <v>162.54</v>
      </c>
      <c r="K144" s="462" t="s">
        <v>691</v>
      </c>
      <c r="L144" s="462"/>
      <c r="M144" s="463">
        <f>+'Simulador HCC'!$E$15</f>
        <v>796.76</v>
      </c>
      <c r="N144" s="464">
        <f t="shared" si="15"/>
        <v>40</v>
      </c>
      <c r="O144" s="465">
        <f t="shared" si="16"/>
        <v>1075.79</v>
      </c>
      <c r="P144" s="466">
        <f t="shared" si="17"/>
        <v>537.89499999999998</v>
      </c>
      <c r="Q144" s="456" t="e">
        <f>MIN('Anexo II'!J140,'Valores de referencia'!E144)*O144</f>
        <v>#N/A</v>
      </c>
      <c r="R144" s="308">
        <f>MIN(+O144/2*28,'Anexo II'!K140*P144)</f>
        <v>0</v>
      </c>
      <c r="S144" s="308">
        <f>MIN(+O144/2*30,'Anexo II'!L140*P144)</f>
        <v>0</v>
      </c>
      <c r="T144" s="308">
        <f>MIN(+O144/2*20,'Anexo II'!M140*P144)</f>
        <v>0</v>
      </c>
      <c r="U144" s="308">
        <f>MIN(+O144/2*6,'Anexo II'!N140*P144)</f>
        <v>0</v>
      </c>
    </row>
    <row r="145" spans="1:21" ht="18.75">
      <c r="A145" s="317">
        <f>+'Anexo II'!A141</f>
        <v>0</v>
      </c>
      <c r="B145" s="477"/>
      <c r="C145" s="468"/>
      <c r="D145" s="457">
        <f>+'Anexo II'!H141</f>
        <v>0</v>
      </c>
      <c r="E145" s="458" t="e">
        <f>VLOOKUP('Anexo II'!H141,Tabelas!$F$2:$G$8,2,FALSE)</f>
        <v>#N/A</v>
      </c>
      <c r="F145" s="459">
        <v>0</v>
      </c>
      <c r="G145" s="474" t="s">
        <v>736</v>
      </c>
      <c r="H145" s="460">
        <f>ROUND(CO!$H$40,2)</f>
        <v>1</v>
      </c>
      <c r="I145" s="458">
        <f>+'Anexo II'!O141</f>
        <v>0</v>
      </c>
      <c r="J145" s="461">
        <v>162.54</v>
      </c>
      <c r="K145" s="462" t="s">
        <v>691</v>
      </c>
      <c r="L145" s="462"/>
      <c r="M145" s="463">
        <f>+'Simulador HCC'!$E$15</f>
        <v>796.76</v>
      </c>
      <c r="N145" s="464">
        <f t="shared" si="15"/>
        <v>40</v>
      </c>
      <c r="O145" s="465">
        <f t="shared" si="16"/>
        <v>1075.79</v>
      </c>
      <c r="P145" s="466">
        <f t="shared" si="17"/>
        <v>537.89499999999998</v>
      </c>
      <c r="Q145" s="456" t="e">
        <f>MIN('Anexo II'!J141,'Valores de referencia'!E145)*O145</f>
        <v>#N/A</v>
      </c>
      <c r="R145" s="308">
        <f>MIN(+O145/2*28,'Anexo II'!K141*P145)</f>
        <v>0</v>
      </c>
      <c r="S145" s="308">
        <f>MIN(+O145/2*30,'Anexo II'!L141*P145)</f>
        <v>0</v>
      </c>
      <c r="T145" s="308">
        <f>MIN(+O145/2*20,'Anexo II'!M141*P145)</f>
        <v>0</v>
      </c>
      <c r="U145" s="308">
        <f>MIN(+O145/2*6,'Anexo II'!N141*P145)</f>
        <v>0</v>
      </c>
    </row>
    <row r="146" spans="1:21" ht="18.75">
      <c r="A146" s="317">
        <f>+'Anexo II'!A142</f>
        <v>0</v>
      </c>
      <c r="B146" s="477"/>
      <c r="C146" s="468"/>
      <c r="D146" s="457">
        <f>+'Anexo II'!H142</f>
        <v>0</v>
      </c>
      <c r="E146" s="458" t="e">
        <f>VLOOKUP('Anexo II'!H142,Tabelas!$F$2:$G$8,2,FALSE)</f>
        <v>#N/A</v>
      </c>
      <c r="F146" s="459">
        <v>0</v>
      </c>
      <c r="G146" s="474" t="s">
        <v>736</v>
      </c>
      <c r="H146" s="460">
        <f>ROUND(CO!$H$40,2)</f>
        <v>1</v>
      </c>
      <c r="I146" s="458">
        <f>+'Anexo II'!O142</f>
        <v>0</v>
      </c>
      <c r="J146" s="461">
        <v>162.54</v>
      </c>
      <c r="K146" s="462" t="s">
        <v>691</v>
      </c>
      <c r="L146" s="462"/>
      <c r="M146" s="463">
        <f>+'Simulador HCC'!$E$15</f>
        <v>796.76</v>
      </c>
      <c r="N146" s="464">
        <f t="shared" si="15"/>
        <v>40</v>
      </c>
      <c r="O146" s="465">
        <f t="shared" si="16"/>
        <v>1075.79</v>
      </c>
      <c r="P146" s="466">
        <f t="shared" si="17"/>
        <v>537.89499999999998</v>
      </c>
      <c r="Q146" s="456" t="e">
        <f>MIN('Anexo II'!J142,'Valores de referencia'!E146)*O146</f>
        <v>#N/A</v>
      </c>
      <c r="R146" s="308">
        <f>MIN(+O146/2*28,'Anexo II'!K142*P146)</f>
        <v>0</v>
      </c>
      <c r="S146" s="308">
        <f>MIN(+O146/2*30,'Anexo II'!L142*P146)</f>
        <v>0</v>
      </c>
      <c r="T146" s="308">
        <f>MIN(+O146/2*20,'Anexo II'!M142*P146)</f>
        <v>0</v>
      </c>
      <c r="U146" s="308">
        <f>MIN(+O146/2*6,'Anexo II'!N142*P146)</f>
        <v>0</v>
      </c>
    </row>
    <row r="147" spans="1:21" ht="18.75">
      <c r="A147" s="317">
        <f>+'Anexo II'!A143</f>
        <v>0</v>
      </c>
      <c r="B147" s="477"/>
      <c r="C147" s="468"/>
      <c r="D147" s="457">
        <f>+'Anexo II'!H143</f>
        <v>0</v>
      </c>
      <c r="E147" s="458" t="e">
        <f>VLOOKUP('Anexo II'!H143,Tabelas!$F$2:$G$8,2,FALSE)</f>
        <v>#N/A</v>
      </c>
      <c r="F147" s="459">
        <v>0</v>
      </c>
      <c r="G147" s="474" t="s">
        <v>736</v>
      </c>
      <c r="H147" s="460">
        <f>ROUND(CO!$H$40,2)</f>
        <v>1</v>
      </c>
      <c r="I147" s="458">
        <f>+'Anexo II'!O143</f>
        <v>0</v>
      </c>
      <c r="J147" s="461">
        <v>162.54</v>
      </c>
      <c r="K147" s="462" t="s">
        <v>691</v>
      </c>
      <c r="L147" s="462"/>
      <c r="M147" s="463">
        <f>+'Simulador HCC'!$E$15</f>
        <v>796.76</v>
      </c>
      <c r="N147" s="464">
        <f t="shared" si="15"/>
        <v>40</v>
      </c>
      <c r="O147" s="465">
        <f t="shared" si="16"/>
        <v>1075.79</v>
      </c>
      <c r="P147" s="466">
        <f t="shared" si="17"/>
        <v>537.89499999999998</v>
      </c>
      <c r="Q147" s="456" t="e">
        <f>MIN('Anexo II'!J143,'Valores de referencia'!E147)*O147</f>
        <v>#N/A</v>
      </c>
      <c r="R147" s="308">
        <f>MIN(+O147/2*28,'Anexo II'!K143*P147)</f>
        <v>0</v>
      </c>
      <c r="S147" s="308">
        <f>MIN(+O147/2*30,'Anexo II'!L143*P147)</f>
        <v>0</v>
      </c>
      <c r="T147" s="308">
        <f>MIN(+O147/2*20,'Anexo II'!M143*P147)</f>
        <v>0</v>
      </c>
      <c r="U147" s="308">
        <f>MIN(+O147/2*6,'Anexo II'!N143*P147)</f>
        <v>0</v>
      </c>
    </row>
    <row r="148" spans="1:21" ht="18.75">
      <c r="A148" s="317">
        <f>+'Anexo II'!A144</f>
        <v>0</v>
      </c>
      <c r="B148" s="477"/>
      <c r="C148" s="468"/>
      <c r="D148" s="457">
        <f>+'Anexo II'!H144</f>
        <v>0</v>
      </c>
      <c r="E148" s="458" t="e">
        <f>VLOOKUP('Anexo II'!H144,Tabelas!$F$2:$G$8,2,FALSE)</f>
        <v>#N/A</v>
      </c>
      <c r="F148" s="459">
        <v>0</v>
      </c>
      <c r="G148" s="474" t="s">
        <v>736</v>
      </c>
      <c r="H148" s="460">
        <f>ROUND(CO!$H$40,2)</f>
        <v>1</v>
      </c>
      <c r="I148" s="458">
        <f>+'Anexo II'!O144</f>
        <v>0</v>
      </c>
      <c r="J148" s="461">
        <v>162.54</v>
      </c>
      <c r="K148" s="462" t="s">
        <v>691</v>
      </c>
      <c r="L148" s="462"/>
      <c r="M148" s="463">
        <f>+'Simulador HCC'!$E$15</f>
        <v>796.76</v>
      </c>
      <c r="N148" s="464">
        <f t="shared" si="15"/>
        <v>40</v>
      </c>
      <c r="O148" s="465">
        <f t="shared" si="16"/>
        <v>1075.79</v>
      </c>
      <c r="P148" s="466">
        <f t="shared" si="17"/>
        <v>537.89499999999998</v>
      </c>
      <c r="Q148" s="456" t="e">
        <f>MIN('Anexo II'!J144,'Valores de referencia'!E148)*O148</f>
        <v>#N/A</v>
      </c>
      <c r="R148" s="308">
        <f>MIN(+O148/2*28,'Anexo II'!K144*P148)</f>
        <v>0</v>
      </c>
      <c r="S148" s="308">
        <f>MIN(+O148/2*30,'Anexo II'!L144*P148)</f>
        <v>0</v>
      </c>
      <c r="T148" s="308">
        <f>MIN(+O148/2*20,'Anexo II'!M144*P148)</f>
        <v>0</v>
      </c>
      <c r="U148" s="308">
        <f>MIN(+O148/2*6,'Anexo II'!N144*P148)</f>
        <v>0</v>
      </c>
    </row>
    <row r="149" spans="1:21" ht="18.75">
      <c r="A149" s="317">
        <f>+'Anexo II'!A145</f>
        <v>0</v>
      </c>
      <c r="B149" s="477"/>
      <c r="C149" s="468"/>
      <c r="D149" s="457">
        <f>+'Anexo II'!H145</f>
        <v>0</v>
      </c>
      <c r="E149" s="458" t="e">
        <f>VLOOKUP('Anexo II'!H145,Tabelas!$F$2:$G$8,2,FALSE)</f>
        <v>#N/A</v>
      </c>
      <c r="F149" s="459">
        <v>0</v>
      </c>
      <c r="G149" s="474" t="s">
        <v>736</v>
      </c>
      <c r="H149" s="460">
        <f>ROUND(CO!$H$40,2)</f>
        <v>1</v>
      </c>
      <c r="I149" s="458">
        <f>+'Anexo II'!O145</f>
        <v>0</v>
      </c>
      <c r="J149" s="461">
        <v>162.54</v>
      </c>
      <c r="K149" s="462" t="s">
        <v>691</v>
      </c>
      <c r="L149" s="462"/>
      <c r="M149" s="463">
        <f>+'Simulador HCC'!$E$15</f>
        <v>796.76</v>
      </c>
      <c r="N149" s="464">
        <f t="shared" si="15"/>
        <v>40</v>
      </c>
      <c r="O149" s="465">
        <f t="shared" si="16"/>
        <v>1075.79</v>
      </c>
      <c r="P149" s="466">
        <f t="shared" si="17"/>
        <v>537.89499999999998</v>
      </c>
      <c r="Q149" s="456" t="e">
        <f>MIN('Anexo II'!J145,'Valores de referencia'!E149)*O149</f>
        <v>#N/A</v>
      </c>
      <c r="R149" s="308">
        <f>MIN(+O149/2*28,'Anexo II'!K145*P149)</f>
        <v>0</v>
      </c>
      <c r="S149" s="308">
        <f>MIN(+O149/2*30,'Anexo II'!L145*P149)</f>
        <v>0</v>
      </c>
      <c r="T149" s="308">
        <f>MIN(+O149/2*20,'Anexo II'!M145*P149)</f>
        <v>0</v>
      </c>
      <c r="U149" s="308">
        <f>MIN(+O149/2*6,'Anexo II'!N145*P149)</f>
        <v>0</v>
      </c>
    </row>
    <row r="150" spans="1:21" ht="18.75">
      <c r="A150" s="317">
        <f>+'Anexo II'!A146</f>
        <v>0</v>
      </c>
      <c r="B150" s="477"/>
      <c r="C150" s="468"/>
      <c r="D150" s="457">
        <f>+'Anexo II'!H146</f>
        <v>0</v>
      </c>
      <c r="E150" s="458" t="e">
        <f>VLOOKUP('Anexo II'!H146,Tabelas!$F$2:$G$8,2,FALSE)</f>
        <v>#N/A</v>
      </c>
      <c r="F150" s="459">
        <v>0</v>
      </c>
      <c r="G150" s="474" t="s">
        <v>736</v>
      </c>
      <c r="H150" s="460">
        <f>ROUND(CO!$H$40,2)</f>
        <v>1</v>
      </c>
      <c r="I150" s="458">
        <f>+'Anexo II'!O146</f>
        <v>0</v>
      </c>
      <c r="J150" s="461">
        <v>162.54</v>
      </c>
      <c r="K150" s="462" t="s">
        <v>691</v>
      </c>
      <c r="L150" s="462"/>
      <c r="M150" s="463">
        <f>+'Simulador HCC'!$E$15</f>
        <v>796.76</v>
      </c>
      <c r="N150" s="464">
        <f t="shared" si="15"/>
        <v>40</v>
      </c>
      <c r="O150" s="465">
        <f t="shared" si="16"/>
        <v>1075.79</v>
      </c>
      <c r="P150" s="466">
        <f t="shared" si="17"/>
        <v>537.89499999999998</v>
      </c>
      <c r="Q150" s="456" t="e">
        <f>MIN('Anexo II'!J146,'Valores de referencia'!E150)*O150</f>
        <v>#N/A</v>
      </c>
      <c r="R150" s="308">
        <f>MIN(+O150/2*28,'Anexo II'!K146*P150)</f>
        <v>0</v>
      </c>
      <c r="S150" s="308">
        <f>MIN(+O150/2*30,'Anexo II'!L146*P150)</f>
        <v>0</v>
      </c>
      <c r="T150" s="308">
        <f>MIN(+O150/2*20,'Anexo II'!M146*P150)</f>
        <v>0</v>
      </c>
      <c r="U150" s="308">
        <f>MIN(+O150/2*6,'Anexo II'!N146*P150)</f>
        <v>0</v>
      </c>
    </row>
    <row r="151" spans="1:21" ht="18.75">
      <c r="A151" s="317">
        <f>+'Anexo II'!A147</f>
        <v>0</v>
      </c>
      <c r="B151" s="477"/>
      <c r="C151" s="468"/>
      <c r="D151" s="457">
        <f>+'Anexo II'!H147</f>
        <v>0</v>
      </c>
      <c r="E151" s="458" t="e">
        <f>VLOOKUP('Anexo II'!H147,Tabelas!$F$2:$G$8,2,FALSE)</f>
        <v>#N/A</v>
      </c>
      <c r="F151" s="459">
        <v>0</v>
      </c>
      <c r="G151" s="474" t="s">
        <v>736</v>
      </c>
      <c r="H151" s="460">
        <f>ROUND(CO!$H$40,2)</f>
        <v>1</v>
      </c>
      <c r="I151" s="458">
        <f>+'Anexo II'!O147</f>
        <v>0</v>
      </c>
      <c r="J151" s="461">
        <v>162.54</v>
      </c>
      <c r="K151" s="462" t="s">
        <v>691</v>
      </c>
      <c r="L151" s="462"/>
      <c r="M151" s="463">
        <f>+'Simulador HCC'!$E$15</f>
        <v>796.76</v>
      </c>
      <c r="N151" s="464">
        <f t="shared" si="15"/>
        <v>40</v>
      </c>
      <c r="O151" s="465">
        <f t="shared" si="16"/>
        <v>1075.79</v>
      </c>
      <c r="P151" s="466">
        <f t="shared" si="17"/>
        <v>537.89499999999998</v>
      </c>
      <c r="Q151" s="456" t="e">
        <f>MIN('Anexo II'!J147,'Valores de referencia'!E151)*O151</f>
        <v>#N/A</v>
      </c>
      <c r="R151" s="308">
        <f>MIN(+O151/2*28,'Anexo II'!K147*P151)</f>
        <v>0</v>
      </c>
      <c r="S151" s="308">
        <f>MIN(+O151/2*30,'Anexo II'!L147*P151)</f>
        <v>0</v>
      </c>
      <c r="T151" s="308">
        <f>MIN(+O151/2*20,'Anexo II'!M147*P151)</f>
        <v>0</v>
      </c>
      <c r="U151" s="308">
        <f>MIN(+O151/2*6,'Anexo II'!N147*P151)</f>
        <v>0</v>
      </c>
    </row>
    <row r="152" spans="1:21" ht="18.75">
      <c r="A152" s="317">
        <f>+'Anexo II'!A148</f>
        <v>0</v>
      </c>
      <c r="B152" s="477"/>
      <c r="C152" s="468"/>
      <c r="D152" s="457">
        <f>+'Anexo II'!H148</f>
        <v>0</v>
      </c>
      <c r="E152" s="458" t="e">
        <f>VLOOKUP('Anexo II'!H148,Tabelas!$F$2:$G$8,2,FALSE)</f>
        <v>#N/A</v>
      </c>
      <c r="F152" s="459">
        <v>0</v>
      </c>
      <c r="G152" s="474" t="s">
        <v>736</v>
      </c>
      <c r="H152" s="460">
        <f>ROUND(CO!$H$40,2)</f>
        <v>1</v>
      </c>
      <c r="I152" s="458">
        <f>+'Anexo II'!O148</f>
        <v>0</v>
      </c>
      <c r="J152" s="461">
        <v>162.54</v>
      </c>
      <c r="K152" s="462" t="s">
        <v>691</v>
      </c>
      <c r="L152" s="462"/>
      <c r="M152" s="463">
        <f>+'Simulador HCC'!$E$15</f>
        <v>796.76</v>
      </c>
      <c r="N152" s="464">
        <f t="shared" si="15"/>
        <v>40</v>
      </c>
      <c r="O152" s="465">
        <f t="shared" si="16"/>
        <v>1075.79</v>
      </c>
      <c r="P152" s="466">
        <f t="shared" si="17"/>
        <v>537.89499999999998</v>
      </c>
      <c r="Q152" s="456" t="e">
        <f>MIN('Anexo II'!J148,'Valores de referencia'!E152)*O152</f>
        <v>#N/A</v>
      </c>
      <c r="R152" s="308">
        <f>MIN(+O152/2*28,'Anexo II'!K148*P152)</f>
        <v>0</v>
      </c>
      <c r="S152" s="308">
        <f>MIN(+O152/2*30,'Anexo II'!L148*P152)</f>
        <v>0</v>
      </c>
      <c r="T152" s="308">
        <f>MIN(+O152/2*20,'Anexo II'!M148*P152)</f>
        <v>0</v>
      </c>
      <c r="U152" s="308">
        <f>MIN(+O152/2*6,'Anexo II'!N148*P152)</f>
        <v>0</v>
      </c>
    </row>
    <row r="153" spans="1:21" ht="18.75">
      <c r="A153" s="317">
        <f>+'Anexo II'!A149</f>
        <v>0</v>
      </c>
      <c r="B153" s="477"/>
      <c r="C153" s="468"/>
      <c r="D153" s="457">
        <f>+'Anexo II'!H149</f>
        <v>0</v>
      </c>
      <c r="E153" s="458" t="e">
        <f>VLOOKUP('Anexo II'!H149,Tabelas!$F$2:$G$8,2,FALSE)</f>
        <v>#N/A</v>
      </c>
      <c r="F153" s="459">
        <v>0</v>
      </c>
      <c r="G153" s="474" t="s">
        <v>736</v>
      </c>
      <c r="H153" s="460">
        <f>ROUND(CO!$H$40,2)</f>
        <v>1</v>
      </c>
      <c r="I153" s="458">
        <f>+'Anexo II'!O149</f>
        <v>0</v>
      </c>
      <c r="J153" s="461">
        <v>162.54</v>
      </c>
      <c r="K153" s="462" t="s">
        <v>691</v>
      </c>
      <c r="L153" s="462"/>
      <c r="M153" s="463">
        <f>+'Simulador HCC'!$E$15</f>
        <v>796.76</v>
      </c>
      <c r="N153" s="464">
        <f t="shared" si="15"/>
        <v>40</v>
      </c>
      <c r="O153" s="465">
        <f t="shared" si="16"/>
        <v>1075.79</v>
      </c>
      <c r="P153" s="466">
        <f t="shared" si="17"/>
        <v>537.89499999999998</v>
      </c>
      <c r="Q153" s="456" t="e">
        <f>MIN('Anexo II'!J149,'Valores de referencia'!E153)*O153</f>
        <v>#N/A</v>
      </c>
      <c r="R153" s="308">
        <f>MIN(+O153/2*28,'Anexo II'!K149*P153)</f>
        <v>0</v>
      </c>
      <c r="S153" s="308">
        <f>MIN(+O153/2*30,'Anexo II'!L149*P153)</f>
        <v>0</v>
      </c>
      <c r="T153" s="308">
        <f>MIN(+O153/2*20,'Anexo II'!M149*P153)</f>
        <v>0</v>
      </c>
      <c r="U153" s="308">
        <f>MIN(+O153/2*6,'Anexo II'!N149*P153)</f>
        <v>0</v>
      </c>
    </row>
    <row r="154" spans="1:21" ht="18.75">
      <c r="A154" s="317">
        <f>+'Anexo II'!A150</f>
        <v>0</v>
      </c>
      <c r="B154" s="477"/>
      <c r="C154" s="468"/>
      <c r="D154" s="457">
        <f>+'Anexo II'!H150</f>
        <v>0</v>
      </c>
      <c r="E154" s="458" t="e">
        <f>VLOOKUP('Anexo II'!H150,Tabelas!$F$2:$G$8,2,FALSE)</f>
        <v>#N/A</v>
      </c>
      <c r="F154" s="459">
        <v>0</v>
      </c>
      <c r="G154" s="474" t="s">
        <v>736</v>
      </c>
      <c r="H154" s="460">
        <f>ROUND(CO!$H$40,2)</f>
        <v>1</v>
      </c>
      <c r="I154" s="458">
        <f>+'Anexo II'!O150</f>
        <v>0</v>
      </c>
      <c r="J154" s="461">
        <v>162.54</v>
      </c>
      <c r="K154" s="462" t="s">
        <v>691</v>
      </c>
      <c r="L154" s="462"/>
      <c r="M154" s="463">
        <f>+'Simulador HCC'!$E$15</f>
        <v>796.76</v>
      </c>
      <c r="N154" s="464">
        <f t="shared" si="15"/>
        <v>40</v>
      </c>
      <c r="O154" s="465">
        <f t="shared" si="16"/>
        <v>1075.79</v>
      </c>
      <c r="P154" s="466">
        <f t="shared" si="17"/>
        <v>537.89499999999998</v>
      </c>
      <c r="Q154" s="456" t="e">
        <f>MIN('Anexo II'!J150,'Valores de referencia'!E154)*O154</f>
        <v>#N/A</v>
      </c>
      <c r="R154" s="308">
        <f>MIN(+O154/2*28,'Anexo II'!K150*P154)</f>
        <v>0</v>
      </c>
      <c r="S154" s="308">
        <f>MIN(+O154/2*30,'Anexo II'!L150*P154)</f>
        <v>0</v>
      </c>
      <c r="T154" s="308">
        <f>MIN(+O154/2*20,'Anexo II'!M150*P154)</f>
        <v>0</v>
      </c>
      <c r="U154" s="308">
        <f>MIN(+O154/2*6,'Anexo II'!N150*P154)</f>
        <v>0</v>
      </c>
    </row>
    <row r="155" spans="1:21" ht="18.75">
      <c r="A155" s="317">
        <f>+'Anexo II'!A151</f>
        <v>0</v>
      </c>
      <c r="B155" s="477"/>
      <c r="C155" s="468"/>
      <c r="D155" s="457">
        <f>+'Anexo II'!H151</f>
        <v>0</v>
      </c>
      <c r="E155" s="458" t="e">
        <f>VLOOKUP('Anexo II'!H151,Tabelas!$F$2:$G$8,2,FALSE)</f>
        <v>#N/A</v>
      </c>
      <c r="F155" s="459">
        <v>0</v>
      </c>
      <c r="G155" s="474" t="s">
        <v>736</v>
      </c>
      <c r="H155" s="460">
        <f>ROUND(CO!$H$40,2)</f>
        <v>1</v>
      </c>
      <c r="I155" s="458">
        <f>+'Anexo II'!O151</f>
        <v>0</v>
      </c>
      <c r="J155" s="461">
        <v>162.54</v>
      </c>
      <c r="K155" s="462" t="s">
        <v>691</v>
      </c>
      <c r="L155" s="462"/>
      <c r="M155" s="463">
        <f>+'Simulador HCC'!$E$15</f>
        <v>796.76</v>
      </c>
      <c r="N155" s="464">
        <f t="shared" si="15"/>
        <v>40</v>
      </c>
      <c r="O155" s="465">
        <f t="shared" si="16"/>
        <v>1075.79</v>
      </c>
      <c r="P155" s="466">
        <f t="shared" si="17"/>
        <v>537.89499999999998</v>
      </c>
      <c r="Q155" s="456" t="e">
        <f>MIN('Anexo II'!J151,'Valores de referencia'!E155)*O155</f>
        <v>#N/A</v>
      </c>
      <c r="R155" s="308">
        <f>MIN(+O155/2*28,'Anexo II'!K151*P155)</f>
        <v>0</v>
      </c>
      <c r="S155" s="308">
        <f>MIN(+O155/2*30,'Anexo II'!L151*P155)</f>
        <v>0</v>
      </c>
      <c r="T155" s="308">
        <f>MIN(+O155/2*20,'Anexo II'!M151*P155)</f>
        <v>0</v>
      </c>
      <c r="U155" s="308">
        <f>MIN(+O155/2*6,'Anexo II'!N151*P155)</f>
        <v>0</v>
      </c>
    </row>
    <row r="156" spans="1:21" ht="18.75">
      <c r="A156" s="317">
        <f>+'Anexo II'!A152</f>
        <v>0</v>
      </c>
      <c r="B156" s="477"/>
      <c r="C156" s="468"/>
      <c r="D156" s="457">
        <f>+'Anexo II'!H152</f>
        <v>0</v>
      </c>
      <c r="E156" s="458" t="e">
        <f>VLOOKUP('Anexo II'!H152,Tabelas!$F$2:$G$8,2,FALSE)</f>
        <v>#N/A</v>
      </c>
      <c r="F156" s="459">
        <v>0</v>
      </c>
      <c r="G156" s="474" t="s">
        <v>736</v>
      </c>
      <c r="H156" s="460">
        <f>ROUND(CO!$H$40,2)</f>
        <v>1</v>
      </c>
      <c r="I156" s="458">
        <f>+'Anexo II'!O152</f>
        <v>0</v>
      </c>
      <c r="J156" s="461">
        <v>162.54</v>
      </c>
      <c r="K156" s="462" t="s">
        <v>691</v>
      </c>
      <c r="L156" s="462"/>
      <c r="M156" s="463">
        <f>+'Simulador HCC'!$E$15</f>
        <v>796.76</v>
      </c>
      <c r="N156" s="464">
        <f t="shared" si="15"/>
        <v>40</v>
      </c>
      <c r="O156" s="465">
        <f t="shared" si="16"/>
        <v>1075.79</v>
      </c>
      <c r="P156" s="466">
        <f t="shared" si="17"/>
        <v>537.89499999999998</v>
      </c>
      <c r="Q156" s="456" t="e">
        <f>MIN('Anexo II'!J152,'Valores de referencia'!E156)*O156</f>
        <v>#N/A</v>
      </c>
      <c r="R156" s="308">
        <f>MIN(+O156/2*28,'Anexo II'!K152*P156)</f>
        <v>0</v>
      </c>
      <c r="S156" s="308">
        <f>MIN(+O156/2*30,'Anexo II'!L152*P156)</f>
        <v>0</v>
      </c>
      <c r="T156" s="308">
        <f>MIN(+O156/2*20,'Anexo II'!M152*P156)</f>
        <v>0</v>
      </c>
      <c r="U156" s="308">
        <f>MIN(+O156/2*6,'Anexo II'!N152*P156)</f>
        <v>0</v>
      </c>
    </row>
    <row r="157" spans="1:21" ht="18.75">
      <c r="A157" s="317">
        <f>+'Anexo II'!A153</f>
        <v>0</v>
      </c>
      <c r="B157" s="477"/>
      <c r="C157" s="468"/>
      <c r="D157" s="457">
        <f>+'Anexo II'!H153</f>
        <v>0</v>
      </c>
      <c r="E157" s="458" t="e">
        <f>VLOOKUP('Anexo II'!H153,Tabelas!$F$2:$G$8,2,FALSE)</f>
        <v>#N/A</v>
      </c>
      <c r="F157" s="459">
        <v>0</v>
      </c>
      <c r="G157" s="474" t="s">
        <v>736</v>
      </c>
      <c r="H157" s="460">
        <f>ROUND(CO!$H$40,2)</f>
        <v>1</v>
      </c>
      <c r="I157" s="458">
        <f>+'Anexo II'!O153</f>
        <v>0</v>
      </c>
      <c r="J157" s="461">
        <v>162.54</v>
      </c>
      <c r="K157" s="462" t="s">
        <v>691</v>
      </c>
      <c r="L157" s="462"/>
      <c r="M157" s="463">
        <f>+'Simulador HCC'!$E$15</f>
        <v>796.76</v>
      </c>
      <c r="N157" s="464">
        <f t="shared" si="15"/>
        <v>40</v>
      </c>
      <c r="O157" s="465">
        <f t="shared" si="16"/>
        <v>1075.79</v>
      </c>
      <c r="P157" s="466">
        <f t="shared" si="17"/>
        <v>537.89499999999998</v>
      </c>
      <c r="Q157" s="456" t="e">
        <f>MIN('Anexo II'!J153,'Valores de referencia'!E157)*O157</f>
        <v>#N/A</v>
      </c>
      <c r="R157" s="308">
        <f>MIN(+O157/2*28,'Anexo II'!K153*P157)</f>
        <v>0</v>
      </c>
      <c r="S157" s="308">
        <f>MIN(+O157/2*30,'Anexo II'!L153*P157)</f>
        <v>0</v>
      </c>
      <c r="T157" s="308">
        <f>MIN(+O157/2*20,'Anexo II'!M153*P157)</f>
        <v>0</v>
      </c>
      <c r="U157" s="308">
        <f>MIN(+O157/2*6,'Anexo II'!N153*P157)</f>
        <v>0</v>
      </c>
    </row>
    <row r="158" spans="1:21" ht="18.75">
      <c r="A158" s="317">
        <f>+'Anexo II'!A154</f>
        <v>0</v>
      </c>
      <c r="B158" s="477"/>
      <c r="C158" s="468"/>
      <c r="D158" s="457">
        <f>+'Anexo II'!H154</f>
        <v>0</v>
      </c>
      <c r="E158" s="458" t="e">
        <f>VLOOKUP('Anexo II'!H154,Tabelas!$F$2:$G$8,2,FALSE)</f>
        <v>#N/A</v>
      </c>
      <c r="F158" s="459">
        <v>0</v>
      </c>
      <c r="G158" s="474" t="s">
        <v>736</v>
      </c>
      <c r="H158" s="460">
        <f>ROUND(CO!$H$40,2)</f>
        <v>1</v>
      </c>
      <c r="I158" s="458">
        <f>+'Anexo II'!O154</f>
        <v>0</v>
      </c>
      <c r="J158" s="461">
        <v>162.54</v>
      </c>
      <c r="K158" s="462" t="s">
        <v>691</v>
      </c>
      <c r="L158" s="462"/>
      <c r="M158" s="463">
        <f>+'Simulador HCC'!$E$15</f>
        <v>796.76</v>
      </c>
      <c r="N158" s="464">
        <f t="shared" si="15"/>
        <v>40</v>
      </c>
      <c r="O158" s="465">
        <f t="shared" si="16"/>
        <v>1075.79</v>
      </c>
      <c r="P158" s="466">
        <f t="shared" si="17"/>
        <v>537.89499999999998</v>
      </c>
      <c r="Q158" s="456" t="e">
        <f>MIN('Anexo II'!J154,'Valores de referencia'!E158)*O158</f>
        <v>#N/A</v>
      </c>
      <c r="R158" s="308">
        <f>MIN(+O158/2*28,'Anexo II'!K154*P158)</f>
        <v>0</v>
      </c>
      <c r="S158" s="308">
        <f>MIN(+O158/2*30,'Anexo II'!L154*P158)</f>
        <v>0</v>
      </c>
      <c r="T158" s="308">
        <f>MIN(+O158/2*20,'Anexo II'!M154*P158)</f>
        <v>0</v>
      </c>
      <c r="U158" s="308">
        <f>MIN(+O158/2*6,'Anexo II'!N154*P158)</f>
        <v>0</v>
      </c>
    </row>
    <row r="159" spans="1:21" ht="18.75">
      <c r="A159" s="317">
        <f>+'Anexo II'!A155</f>
        <v>0</v>
      </c>
      <c r="B159" s="477"/>
      <c r="C159" s="468"/>
      <c r="D159" s="457">
        <f>+'Anexo II'!H155</f>
        <v>0</v>
      </c>
      <c r="E159" s="458" t="e">
        <f>VLOOKUP('Anexo II'!H155,Tabelas!$F$2:$G$8,2,FALSE)</f>
        <v>#N/A</v>
      </c>
      <c r="F159" s="459">
        <v>0</v>
      </c>
      <c r="G159" s="474" t="s">
        <v>736</v>
      </c>
      <c r="H159" s="460">
        <f>ROUND(CO!$H$40,2)</f>
        <v>1</v>
      </c>
      <c r="I159" s="458">
        <f>+'Anexo II'!O155</f>
        <v>0</v>
      </c>
      <c r="J159" s="461">
        <v>162.54</v>
      </c>
      <c r="K159" s="462" t="s">
        <v>691</v>
      </c>
      <c r="L159" s="462"/>
      <c r="M159" s="463">
        <f>+'Simulador HCC'!$E$15</f>
        <v>796.76</v>
      </c>
      <c r="N159" s="464">
        <f t="shared" si="15"/>
        <v>40</v>
      </c>
      <c r="O159" s="465">
        <f t="shared" si="16"/>
        <v>1075.79</v>
      </c>
      <c r="P159" s="466">
        <f t="shared" si="17"/>
        <v>537.89499999999998</v>
      </c>
      <c r="Q159" s="456" t="e">
        <f>MIN('Anexo II'!J155,'Valores de referencia'!E159)*O159</f>
        <v>#N/A</v>
      </c>
      <c r="R159" s="308">
        <f>MIN(+O159/2*28,'Anexo II'!K155*P159)</f>
        <v>0</v>
      </c>
      <c r="S159" s="308">
        <f>MIN(+O159/2*30,'Anexo II'!L155*P159)</f>
        <v>0</v>
      </c>
      <c r="T159" s="308">
        <f>MIN(+O159/2*20,'Anexo II'!M155*P159)</f>
        <v>0</v>
      </c>
      <c r="U159" s="308">
        <f>MIN(+O159/2*6,'Anexo II'!N155*P159)</f>
        <v>0</v>
      </c>
    </row>
  </sheetData>
  <autoFilter ref="A9:U159"/>
  <mergeCells count="4">
    <mergeCell ref="A2:U2"/>
    <mergeCell ref="A3:U3"/>
    <mergeCell ref="D8:P8"/>
    <mergeCell ref="Q8:U8"/>
  </mergeCells>
  <conditionalFormatting sqref="B24 A10:A13 B37">
    <cfRule type="duplicateValues" dxfId="10" priority="115"/>
  </conditionalFormatting>
  <conditionalFormatting sqref="A14:A38">
    <cfRule type="duplicateValues" dxfId="9" priority="1"/>
  </conditionalFormatting>
  <dataValidations count="3">
    <dataValidation type="list" allowBlank="1" showInputMessage="1" showErrorMessage="1" sqref="K10:K159">
      <formula1>#REF!</formula1>
    </dataValidation>
    <dataValidation type="custom" allowBlank="1" showInputMessage="1" showErrorMessage="1" sqref="H10:H159">
      <formula1>AND(H10&gt;=1,H10&lt;=1.12)</formula1>
    </dataValidation>
    <dataValidation operator="lessThanOrEqual" allowBlank="1" showInputMessage="1" showErrorMessage="1" sqref="F10:F159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27" fitToHeight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22"/>
  <sheetViews>
    <sheetView view="pageBreakPreview" zoomScale="85" zoomScaleNormal="100" zoomScaleSheetLayoutView="85" workbookViewId="0">
      <selection activeCell="AF14" sqref="AF14"/>
    </sheetView>
  </sheetViews>
  <sheetFormatPr defaultColWidth="8.85546875" defaultRowHeight="15.75"/>
  <cols>
    <col min="1" max="1" width="8.85546875" style="384"/>
    <col min="2" max="2" width="13" style="383" customWidth="1"/>
    <col min="3" max="3" width="17.28515625" style="383" customWidth="1"/>
    <col min="4" max="5" width="15.5703125" style="383" customWidth="1"/>
    <col min="6" max="6" width="21.7109375" style="383" customWidth="1"/>
    <col min="7" max="7" width="4.140625" style="383" customWidth="1"/>
    <col min="8" max="8" width="5.140625" style="383" customWidth="1"/>
    <col min="9" max="9" width="12.7109375" style="383" customWidth="1"/>
    <col min="10" max="10" width="2.5703125" style="383" customWidth="1"/>
    <col min="11" max="11" width="8.85546875" style="383" customWidth="1"/>
    <col min="12" max="12" width="15" style="383" customWidth="1"/>
    <col min="13" max="13" width="7.140625" style="383" customWidth="1"/>
    <col min="14" max="14" width="10.140625" style="383" customWidth="1"/>
    <col min="15" max="15" width="12.28515625" style="383" customWidth="1"/>
    <col min="16" max="16" width="16.28515625" style="496" bestFit="1" customWidth="1"/>
    <col min="17" max="17" width="9.140625" style="383" customWidth="1"/>
    <col min="18" max="16384" width="8.85546875" style="383"/>
  </cols>
  <sheetData>
    <row r="1" spans="1:16" ht="31.5" customHeight="1"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</row>
    <row r="2" spans="1:16"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421"/>
    </row>
    <row r="3" spans="1:16" ht="17.25" customHeight="1"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</row>
    <row r="4" spans="1:16" ht="18.75">
      <c r="B4" s="681" t="s">
        <v>777</v>
      </c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</row>
    <row r="5" spans="1:16">
      <c r="B5" s="682" t="str">
        <f>+Formulário!B4</f>
        <v>Investimento RE‐C02‐i02 - Bolsa Nacional de Alojamento Urgente e Temporário
AVISO N.º 3/CO2-i02/2022 - Forças de Segurança</v>
      </c>
      <c r="C5" s="682"/>
      <c r="D5" s="682"/>
      <c r="E5" s="682"/>
      <c r="F5" s="682"/>
      <c r="G5" s="682"/>
      <c r="H5" s="682"/>
      <c r="I5" s="682"/>
      <c r="J5" s="682"/>
      <c r="K5" s="682"/>
      <c r="L5" s="682"/>
      <c r="M5" s="682"/>
      <c r="N5" s="682"/>
      <c r="O5" s="682"/>
    </row>
    <row r="6" spans="1:16" s="392" customFormat="1">
      <c r="A6" s="388"/>
      <c r="B6" s="418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96"/>
    </row>
    <row r="7" spans="1:16">
      <c r="B7" s="420"/>
      <c r="C7" s="420"/>
      <c r="D7" s="420"/>
      <c r="E7" s="416" t="s">
        <v>381</v>
      </c>
      <c r="F7" s="683" t="e">
        <f>+município</f>
        <v>#REF!</v>
      </c>
      <c r="G7" s="683"/>
      <c r="H7" s="683"/>
      <c r="I7" s="683"/>
      <c r="J7" s="419"/>
      <c r="K7" s="419"/>
      <c r="L7" s="419"/>
      <c r="M7" s="419"/>
      <c r="N7" s="419"/>
      <c r="O7" s="419"/>
    </row>
    <row r="8" spans="1:16" s="392" customFormat="1">
      <c r="B8" s="420"/>
      <c r="C8" s="402"/>
      <c r="D8" s="402"/>
      <c r="E8" s="405"/>
      <c r="F8" s="405"/>
      <c r="G8" s="405"/>
      <c r="H8" s="405"/>
      <c r="I8" s="393"/>
      <c r="J8" s="401"/>
      <c r="K8" s="401"/>
      <c r="L8" s="401"/>
      <c r="M8" s="401"/>
      <c r="N8" s="401"/>
      <c r="O8" s="401"/>
      <c r="P8" s="496"/>
    </row>
    <row r="9" spans="1:16" s="392" customFormat="1">
      <c r="A9" s="388"/>
      <c r="B9" s="393"/>
      <c r="C9" s="402"/>
      <c r="D9" s="402"/>
      <c r="E9" s="393"/>
      <c r="F9" s="402"/>
      <c r="G9" s="393"/>
      <c r="H9" s="402"/>
      <c r="I9" s="393"/>
      <c r="J9" s="402"/>
      <c r="K9" s="393"/>
      <c r="L9" s="401"/>
      <c r="M9" s="401"/>
      <c r="N9" s="401"/>
      <c r="O9" s="401"/>
      <c r="P9" s="496"/>
    </row>
    <row r="10" spans="1:16">
      <c r="B10" s="396" t="s">
        <v>376</v>
      </c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</row>
    <row r="11" spans="1:16" s="392" customFormat="1">
      <c r="A11" s="388"/>
      <c r="B11" s="418"/>
      <c r="C11" s="418"/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96"/>
    </row>
    <row r="12" spans="1:16">
      <c r="B12" s="684" t="s">
        <v>382</v>
      </c>
      <c r="C12" s="684"/>
      <c r="D12" s="684"/>
      <c r="E12" s="685">
        <f>Formulário!D7</f>
        <v>0</v>
      </c>
      <c r="F12" s="673"/>
      <c r="G12" s="673"/>
      <c r="H12" s="673"/>
      <c r="I12" s="673"/>
      <c r="J12" s="673"/>
      <c r="K12" s="673"/>
      <c r="L12" s="673"/>
      <c r="M12" s="673"/>
      <c r="N12" s="673"/>
      <c r="O12" s="673"/>
    </row>
    <row r="13" spans="1:16" s="388" customFormat="1" ht="6.75" customHeight="1"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684"/>
      <c r="N13" s="684"/>
      <c r="O13" s="684"/>
      <c r="P13" s="497"/>
    </row>
    <row r="14" spans="1:16">
      <c r="B14" s="684" t="s">
        <v>383</v>
      </c>
      <c r="C14" s="684"/>
      <c r="D14" s="684"/>
      <c r="E14" s="686" t="str">
        <f>+Formulário!C9</f>
        <v>Ponto focal:</v>
      </c>
      <c r="F14" s="686"/>
      <c r="G14" s="686"/>
      <c r="H14" s="686"/>
      <c r="I14" s="686"/>
      <c r="J14" s="686"/>
      <c r="K14" s="686"/>
      <c r="L14" s="686"/>
      <c r="M14" s="417" t="s">
        <v>377</v>
      </c>
      <c r="N14" s="687" t="str">
        <f>+Formulário!M9</f>
        <v>Telefone</v>
      </c>
      <c r="O14" s="687"/>
    </row>
    <row r="15" spans="1:16" s="388" customFormat="1">
      <c r="B15" s="393"/>
      <c r="C15" s="402"/>
      <c r="D15" s="402"/>
      <c r="E15" s="405"/>
      <c r="F15" s="405"/>
      <c r="G15" s="405"/>
      <c r="H15" s="405"/>
      <c r="I15" s="393"/>
      <c r="J15" s="393"/>
      <c r="K15" s="393"/>
      <c r="L15" s="393"/>
      <c r="M15" s="393"/>
      <c r="N15" s="393"/>
      <c r="O15" s="393"/>
      <c r="P15" s="497"/>
    </row>
    <row r="16" spans="1:16">
      <c r="B16" s="684" t="s">
        <v>776</v>
      </c>
      <c r="C16" s="684"/>
      <c r="D16" s="684"/>
      <c r="E16" s="688"/>
      <c r="F16" s="688"/>
      <c r="G16" s="688"/>
      <c r="H16" s="688"/>
      <c r="I16" s="688"/>
      <c r="J16" s="688"/>
      <c r="K16" s="688"/>
      <c r="L16" s="688"/>
      <c r="M16" s="417"/>
      <c r="N16" s="393"/>
      <c r="O16" s="393"/>
    </row>
    <row r="17" spans="1:23" s="388" customFormat="1">
      <c r="B17" s="393"/>
      <c r="C17" s="402"/>
      <c r="D17" s="402"/>
      <c r="E17" s="402"/>
      <c r="F17" s="405"/>
      <c r="G17" s="405"/>
      <c r="H17" s="405"/>
      <c r="I17" s="393"/>
      <c r="J17" s="401"/>
      <c r="K17" s="401"/>
      <c r="L17" s="401"/>
      <c r="M17" s="402"/>
      <c r="N17" s="404"/>
      <c r="O17" s="404"/>
      <c r="P17" s="497"/>
    </row>
    <row r="18" spans="1:23">
      <c r="B18" s="689" t="s">
        <v>775</v>
      </c>
      <c r="C18" s="689"/>
      <c r="D18" s="689"/>
      <c r="E18" s="689"/>
      <c r="F18" s="689"/>
      <c r="G18" s="689"/>
      <c r="H18" s="689"/>
      <c r="I18" s="689"/>
      <c r="J18" s="689"/>
      <c r="K18" s="689"/>
      <c r="L18" s="689"/>
      <c r="M18" s="689"/>
      <c r="N18" s="689"/>
      <c r="O18" s="689"/>
      <c r="P18" s="496" t="s">
        <v>312</v>
      </c>
      <c r="Q18" s="383">
        <v>95</v>
      </c>
      <c r="R18" s="383">
        <v>0</v>
      </c>
      <c r="S18" s="383" t="s">
        <v>736</v>
      </c>
      <c r="T18" s="383">
        <v>1</v>
      </c>
      <c r="U18" s="383">
        <v>1.6</v>
      </c>
      <c r="V18" s="383">
        <v>162.54</v>
      </c>
      <c r="W18" s="383" t="s">
        <v>691</v>
      </c>
    </row>
    <row r="19" spans="1:23" s="392" customFormat="1">
      <c r="A19" s="388"/>
      <c r="B19" s="393"/>
      <c r="C19" s="402"/>
      <c r="D19" s="402"/>
      <c r="E19" s="402"/>
      <c r="F19" s="405"/>
      <c r="G19" s="405"/>
      <c r="H19" s="405"/>
      <c r="I19" s="393"/>
      <c r="J19" s="401"/>
      <c r="K19" s="401"/>
      <c r="L19" s="401"/>
      <c r="M19" s="402"/>
      <c r="N19" s="404"/>
      <c r="O19" s="404"/>
      <c r="P19" s="496"/>
    </row>
    <row r="20" spans="1:23" ht="15" customHeight="1">
      <c r="B20" s="672" t="s">
        <v>774</v>
      </c>
      <c r="C20" s="672"/>
      <c r="D20" s="672"/>
      <c r="E20" s="673">
        <f>+Formulário!D13</f>
        <v>0</v>
      </c>
      <c r="F20" s="673"/>
      <c r="G20" s="673"/>
      <c r="H20" s="673"/>
      <c r="I20" s="673"/>
      <c r="J20" s="673"/>
      <c r="K20" s="673"/>
      <c r="L20" s="673"/>
      <c r="M20" s="416"/>
      <c r="N20" s="415" t="s">
        <v>773</v>
      </c>
      <c r="O20" s="414">
        <f>+Formulário!N13</f>
        <v>0</v>
      </c>
    </row>
    <row r="21" spans="1:23" s="392" customFormat="1">
      <c r="A21" s="388"/>
      <c r="B21" s="393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496"/>
    </row>
    <row r="22" spans="1:23">
      <c r="B22" s="672" t="s">
        <v>379</v>
      </c>
      <c r="C22" s="672"/>
      <c r="D22" s="672"/>
      <c r="E22" s="673">
        <f>+Formulário!D19</f>
        <v>0</v>
      </c>
      <c r="F22" s="673"/>
      <c r="G22" s="673"/>
      <c r="H22" s="673"/>
      <c r="I22" s="673"/>
      <c r="J22" s="673"/>
      <c r="K22" s="673"/>
      <c r="L22" s="673"/>
      <c r="M22" s="673"/>
      <c r="N22" s="673"/>
      <c r="O22" s="673"/>
    </row>
    <row r="23" spans="1:23" s="392" customFormat="1">
      <c r="A23" s="388"/>
      <c r="B23" s="393"/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496"/>
    </row>
    <row r="24" spans="1:23">
      <c r="B24" s="672" t="s">
        <v>380</v>
      </c>
      <c r="C24" s="672"/>
      <c r="D24" s="672"/>
      <c r="E24" s="674">
        <f>+Formulário!D17</f>
        <v>0</v>
      </c>
      <c r="F24" s="674"/>
      <c r="G24" s="674"/>
      <c r="H24" s="674"/>
      <c r="I24" s="674"/>
      <c r="J24" s="674"/>
      <c r="K24" s="674"/>
      <c r="L24" s="674"/>
      <c r="M24" s="674"/>
      <c r="N24" s="674"/>
      <c r="O24" s="674"/>
    </row>
    <row r="25" spans="1:23" s="392" customFormat="1">
      <c r="A25" s="388"/>
      <c r="B25" s="393"/>
      <c r="C25" s="393"/>
      <c r="D25" s="393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496"/>
    </row>
    <row r="26" spans="1:23" ht="15" customHeight="1">
      <c r="B26" s="675" t="s">
        <v>378</v>
      </c>
      <c r="C26" s="675"/>
      <c r="D26" s="675"/>
      <c r="E26" s="413">
        <f>+Formulário!N19</f>
        <v>0</v>
      </c>
      <c r="F26" s="412"/>
      <c r="G26" s="441"/>
      <c r="H26" s="441"/>
      <c r="I26" s="441"/>
      <c r="J26" s="441"/>
      <c r="K26" s="441"/>
      <c r="L26" s="412"/>
      <c r="M26" s="412"/>
      <c r="N26" s="393"/>
      <c r="O26" s="393"/>
      <c r="P26" s="498"/>
      <c r="Q26" s="406"/>
    </row>
    <row r="27" spans="1:23" s="392" customFormat="1">
      <c r="A27" s="388"/>
      <c r="B27" s="393"/>
      <c r="C27" s="393"/>
      <c r="D27" s="393"/>
      <c r="E27" s="393"/>
      <c r="F27" s="393"/>
      <c r="G27" s="393"/>
      <c r="H27" s="393"/>
      <c r="I27" s="393"/>
      <c r="J27" s="393"/>
      <c r="K27" s="393"/>
      <c r="L27" s="393"/>
      <c r="M27" s="393"/>
      <c r="N27" s="393"/>
      <c r="O27" s="393"/>
      <c r="P27" s="498"/>
      <c r="Q27" s="407"/>
    </row>
    <row r="28" spans="1:23" s="392" customFormat="1" ht="8.25" customHeight="1">
      <c r="A28" s="388"/>
      <c r="B28" s="393"/>
      <c r="C28" s="393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498"/>
      <c r="Q28" s="407"/>
    </row>
    <row r="29" spans="1:23" s="392" customFormat="1" ht="16.5" customHeight="1">
      <c r="A29" s="388"/>
      <c r="B29" s="672" t="s">
        <v>772</v>
      </c>
      <c r="C29" s="672"/>
      <c r="D29" s="672"/>
      <c r="E29" s="672"/>
      <c r="F29" s="422" t="e">
        <f>+Formulário!#REF!</f>
        <v>#REF!</v>
      </c>
      <c r="G29" s="403"/>
      <c r="H29" s="393"/>
      <c r="I29" s="393"/>
      <c r="J29" s="393"/>
      <c r="K29" s="393"/>
      <c r="L29" s="393"/>
      <c r="M29" s="393"/>
      <c r="N29" s="393"/>
      <c r="O29" s="403"/>
      <c r="P29" s="499"/>
      <c r="Q29" s="407"/>
    </row>
    <row r="30" spans="1:23" s="392" customFormat="1" ht="8.25" customHeight="1">
      <c r="A30" s="388"/>
      <c r="B30" s="393"/>
      <c r="C30" s="393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498"/>
      <c r="Q30" s="407"/>
    </row>
    <row r="31" spans="1:23">
      <c r="B31" s="396" t="s">
        <v>771</v>
      </c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498"/>
      <c r="Q31" s="406"/>
    </row>
    <row r="32" spans="1:23" s="392" customFormat="1" ht="8.25" customHeight="1">
      <c r="A32" s="388"/>
      <c r="B32" s="393"/>
      <c r="C32" s="393"/>
      <c r="D32" s="393"/>
      <c r="E32" s="393"/>
      <c r="F32" s="393"/>
      <c r="G32" s="395"/>
      <c r="H32" s="395"/>
      <c r="I32" s="394"/>
      <c r="J32" s="393"/>
      <c r="K32" s="393"/>
      <c r="L32" s="393"/>
      <c r="M32" s="393"/>
      <c r="N32" s="394"/>
      <c r="O32" s="393"/>
      <c r="P32" s="498"/>
      <c r="Q32" s="407"/>
    </row>
    <row r="33" spans="1:17" s="392" customFormat="1" ht="24">
      <c r="A33" s="388"/>
      <c r="B33" s="411" t="s">
        <v>770</v>
      </c>
      <c r="C33" s="410" t="s">
        <v>769</v>
      </c>
      <c r="D33" s="676" t="s">
        <v>768</v>
      </c>
      <c r="E33" s="677"/>
      <c r="F33" s="409" t="s">
        <v>627</v>
      </c>
      <c r="G33" s="676" t="s">
        <v>604</v>
      </c>
      <c r="H33" s="677"/>
      <c r="I33" s="676" t="s">
        <v>605</v>
      </c>
      <c r="J33" s="678"/>
      <c r="K33" s="677"/>
      <c r="L33" s="408" t="s">
        <v>365</v>
      </c>
      <c r="M33" s="676" t="s">
        <v>767</v>
      </c>
      <c r="N33" s="678"/>
      <c r="O33" s="679"/>
      <c r="P33" s="499"/>
      <c r="Q33" s="407"/>
    </row>
    <row r="34" spans="1:17" s="392" customFormat="1" ht="24.95" customHeight="1">
      <c r="A34" s="388"/>
      <c r="B34" s="428">
        <f>+'Anexo II'!A6</f>
        <v>0</v>
      </c>
      <c r="C34" s="429">
        <f>+'Anexo II'!B6</f>
        <v>0</v>
      </c>
      <c r="D34" s="638">
        <f>+'Anexo II'!C6</f>
        <v>0</v>
      </c>
      <c r="E34" s="639"/>
      <c r="F34" s="430">
        <f>+'Anexo II'!E6</f>
        <v>0</v>
      </c>
      <c r="G34" s="640">
        <f>+'Anexo II'!F6</f>
        <v>0</v>
      </c>
      <c r="H34" s="641"/>
      <c r="I34" s="642">
        <f>+'Anexo II'!G6</f>
        <v>0</v>
      </c>
      <c r="J34" s="643"/>
      <c r="K34" s="644"/>
      <c r="L34" s="431">
        <f>+'Anexo II'!H6</f>
        <v>0</v>
      </c>
      <c r="M34" s="645" t="e">
        <f>+'Anexo II'!#REF!</f>
        <v>#REF!</v>
      </c>
      <c r="N34" s="646"/>
      <c r="O34" s="647"/>
      <c r="P34" s="498" t="s">
        <v>799</v>
      </c>
      <c r="Q34" s="407"/>
    </row>
    <row r="35" spans="1:17" s="392" customFormat="1" ht="24.95" customHeight="1">
      <c r="A35" s="388"/>
      <c r="B35" s="428">
        <f>+'Anexo II'!A7</f>
        <v>0</v>
      </c>
      <c r="C35" s="429">
        <f>+'Anexo II'!B7</f>
        <v>0</v>
      </c>
      <c r="D35" s="638">
        <f>+'Anexo II'!C7</f>
        <v>0</v>
      </c>
      <c r="E35" s="639"/>
      <c r="F35" s="430">
        <f>+'Anexo II'!E7</f>
        <v>0</v>
      </c>
      <c r="G35" s="640">
        <f>+'Anexo II'!F7</f>
        <v>0</v>
      </c>
      <c r="H35" s="641"/>
      <c r="I35" s="642">
        <f>+'Anexo II'!G7</f>
        <v>0</v>
      </c>
      <c r="J35" s="643"/>
      <c r="K35" s="644"/>
      <c r="L35" s="431">
        <f>+'Anexo II'!H7</f>
        <v>0</v>
      </c>
      <c r="M35" s="645" t="e">
        <f>+'Anexo II'!#REF!</f>
        <v>#REF!</v>
      </c>
      <c r="N35" s="646"/>
      <c r="O35" s="647"/>
      <c r="P35" s="498" t="s">
        <v>800</v>
      </c>
      <c r="Q35" s="407"/>
    </row>
    <row r="36" spans="1:17" s="392" customFormat="1" ht="24.95" customHeight="1">
      <c r="A36" s="388"/>
      <c r="B36" s="428">
        <f>+'Anexo II'!A8</f>
        <v>0</v>
      </c>
      <c r="C36" s="429">
        <f>+'Anexo II'!B8</f>
        <v>0</v>
      </c>
      <c r="D36" s="638">
        <f>+'Anexo II'!C8</f>
        <v>0</v>
      </c>
      <c r="E36" s="639"/>
      <c r="F36" s="430">
        <f>+'Anexo II'!E8</f>
        <v>0</v>
      </c>
      <c r="G36" s="640">
        <f>+'Anexo II'!F8</f>
        <v>0</v>
      </c>
      <c r="H36" s="641"/>
      <c r="I36" s="642">
        <f>+'Anexo II'!G8</f>
        <v>0</v>
      </c>
      <c r="J36" s="643"/>
      <c r="K36" s="644"/>
      <c r="L36" s="431">
        <f>+'Anexo II'!H8</f>
        <v>0</v>
      </c>
      <c r="M36" s="645" t="e">
        <f>+'Anexo II'!#REF!</f>
        <v>#REF!</v>
      </c>
      <c r="N36" s="646"/>
      <c r="O36" s="647"/>
      <c r="P36" s="498" t="s">
        <v>801</v>
      </c>
      <c r="Q36" s="407"/>
    </row>
    <row r="37" spans="1:17" s="392" customFormat="1" ht="24.95" customHeight="1">
      <c r="A37" s="388"/>
      <c r="B37" s="428">
        <f>+'Anexo II'!A9</f>
        <v>0</v>
      </c>
      <c r="C37" s="429">
        <f>+'Anexo II'!B9</f>
        <v>0</v>
      </c>
      <c r="D37" s="638">
        <f>+'Anexo II'!C9</f>
        <v>0</v>
      </c>
      <c r="E37" s="639"/>
      <c r="F37" s="430">
        <f>+'Anexo II'!E9</f>
        <v>0</v>
      </c>
      <c r="G37" s="640">
        <f>+'Anexo II'!F9</f>
        <v>0</v>
      </c>
      <c r="H37" s="641"/>
      <c r="I37" s="642">
        <f>+'Anexo II'!G9</f>
        <v>0</v>
      </c>
      <c r="J37" s="643"/>
      <c r="K37" s="644"/>
      <c r="L37" s="431">
        <f>+'Anexo II'!H9</f>
        <v>0</v>
      </c>
      <c r="M37" s="645" t="e">
        <f>+'Anexo II'!#REF!</f>
        <v>#REF!</v>
      </c>
      <c r="N37" s="646"/>
      <c r="O37" s="647"/>
      <c r="P37" s="498" t="s">
        <v>802</v>
      </c>
      <c r="Q37" s="407"/>
    </row>
    <row r="38" spans="1:17" s="392" customFormat="1" ht="24.95" customHeight="1">
      <c r="A38" s="388"/>
      <c r="B38" s="428">
        <f>+'Anexo II'!A10</f>
        <v>0</v>
      </c>
      <c r="C38" s="429">
        <f>+'Anexo II'!B10</f>
        <v>0</v>
      </c>
      <c r="D38" s="638">
        <f>+'Anexo II'!C10</f>
        <v>0</v>
      </c>
      <c r="E38" s="639"/>
      <c r="F38" s="430">
        <f>+'Anexo II'!E10</f>
        <v>0</v>
      </c>
      <c r="G38" s="640">
        <f>+'Anexo II'!F10</f>
        <v>0</v>
      </c>
      <c r="H38" s="641"/>
      <c r="I38" s="642">
        <f>+'Anexo II'!G10</f>
        <v>0</v>
      </c>
      <c r="J38" s="643"/>
      <c r="K38" s="644"/>
      <c r="L38" s="431">
        <f>+'Anexo II'!H10</f>
        <v>0</v>
      </c>
      <c r="M38" s="645" t="e">
        <f>+'Anexo II'!#REF!</f>
        <v>#REF!</v>
      </c>
      <c r="N38" s="646"/>
      <c r="O38" s="647"/>
      <c r="P38" s="498" t="s">
        <v>803</v>
      </c>
      <c r="Q38" s="407"/>
    </row>
    <row r="39" spans="1:17" s="392" customFormat="1" ht="24.95" customHeight="1">
      <c r="A39" s="388"/>
      <c r="B39" s="428">
        <f>+'Anexo II'!A11</f>
        <v>0</v>
      </c>
      <c r="C39" s="429">
        <f>+'Anexo II'!B11</f>
        <v>0</v>
      </c>
      <c r="D39" s="638">
        <f>+'Anexo II'!C11</f>
        <v>0</v>
      </c>
      <c r="E39" s="639"/>
      <c r="F39" s="430">
        <f>+'Anexo II'!E11</f>
        <v>0</v>
      </c>
      <c r="G39" s="640">
        <f>+'Anexo II'!F11</f>
        <v>0</v>
      </c>
      <c r="H39" s="641"/>
      <c r="I39" s="642">
        <f>+'Anexo II'!G11</f>
        <v>0</v>
      </c>
      <c r="J39" s="643"/>
      <c r="K39" s="644"/>
      <c r="L39" s="431">
        <f>+'Anexo II'!H11</f>
        <v>0</v>
      </c>
      <c r="M39" s="645" t="e">
        <f>+'Anexo II'!#REF!</f>
        <v>#REF!</v>
      </c>
      <c r="N39" s="646"/>
      <c r="O39" s="647"/>
      <c r="P39" s="498" t="s">
        <v>804</v>
      </c>
      <c r="Q39" s="407"/>
    </row>
    <row r="40" spans="1:17" s="392" customFormat="1" ht="24.95" customHeight="1">
      <c r="A40" s="388"/>
      <c r="B40" s="428">
        <f>+'Anexo II'!A12</f>
        <v>0</v>
      </c>
      <c r="C40" s="429">
        <f>+'Anexo II'!B12</f>
        <v>0</v>
      </c>
      <c r="D40" s="638">
        <f>+'Anexo II'!C12</f>
        <v>0</v>
      </c>
      <c r="E40" s="639"/>
      <c r="F40" s="430">
        <f>+'Anexo II'!E12</f>
        <v>0</v>
      </c>
      <c r="G40" s="640">
        <f>+'Anexo II'!F12</f>
        <v>0</v>
      </c>
      <c r="H40" s="641"/>
      <c r="I40" s="642">
        <f>+'Anexo II'!G12</f>
        <v>0</v>
      </c>
      <c r="J40" s="643"/>
      <c r="K40" s="644"/>
      <c r="L40" s="431">
        <f>+'Anexo II'!H12</f>
        <v>0</v>
      </c>
      <c r="M40" s="645" t="e">
        <f>+'Anexo II'!#REF!</f>
        <v>#REF!</v>
      </c>
      <c r="N40" s="646"/>
      <c r="O40" s="647"/>
      <c r="P40" s="498" t="s">
        <v>805</v>
      </c>
      <c r="Q40" s="407"/>
    </row>
    <row r="41" spans="1:17" s="392" customFormat="1" ht="24.95" customHeight="1">
      <c r="A41" s="388"/>
      <c r="B41" s="428">
        <f>+'Anexo II'!A13</f>
        <v>0</v>
      </c>
      <c r="C41" s="429">
        <f>+'Anexo II'!B13</f>
        <v>0</v>
      </c>
      <c r="D41" s="638">
        <f>+'Anexo II'!C13</f>
        <v>0</v>
      </c>
      <c r="E41" s="639"/>
      <c r="F41" s="430">
        <f>+'Anexo II'!E13</f>
        <v>0</v>
      </c>
      <c r="G41" s="640">
        <f>+'Anexo II'!F13</f>
        <v>0</v>
      </c>
      <c r="H41" s="641"/>
      <c r="I41" s="642">
        <f>+'Anexo II'!G13</f>
        <v>0</v>
      </c>
      <c r="J41" s="643"/>
      <c r="K41" s="644"/>
      <c r="L41" s="431">
        <f>+'Anexo II'!H13</f>
        <v>0</v>
      </c>
      <c r="M41" s="645" t="e">
        <f>+'Anexo II'!#REF!</f>
        <v>#REF!</v>
      </c>
      <c r="N41" s="646"/>
      <c r="O41" s="647"/>
      <c r="P41" s="498" t="s">
        <v>806</v>
      </c>
      <c r="Q41" s="407"/>
    </row>
    <row r="42" spans="1:17" s="392" customFormat="1" ht="24.95" customHeight="1">
      <c r="A42" s="388"/>
      <c r="B42" s="428">
        <f>+'Anexo II'!A14</f>
        <v>0</v>
      </c>
      <c r="C42" s="429">
        <f>+'Anexo II'!B14</f>
        <v>0</v>
      </c>
      <c r="D42" s="638">
        <f>+'Anexo II'!C14</f>
        <v>0</v>
      </c>
      <c r="E42" s="639"/>
      <c r="F42" s="430">
        <f>+'Anexo II'!E14</f>
        <v>0</v>
      </c>
      <c r="G42" s="640">
        <f>+'Anexo II'!F14</f>
        <v>0</v>
      </c>
      <c r="H42" s="641"/>
      <c r="I42" s="642">
        <f>+'Anexo II'!G14</f>
        <v>0</v>
      </c>
      <c r="J42" s="643"/>
      <c r="K42" s="644"/>
      <c r="L42" s="431">
        <f>+'Anexo II'!H14</f>
        <v>0</v>
      </c>
      <c r="M42" s="645" t="e">
        <f>+'Anexo II'!#REF!</f>
        <v>#REF!</v>
      </c>
      <c r="N42" s="646"/>
      <c r="O42" s="647"/>
      <c r="P42" s="498" t="s">
        <v>807</v>
      </c>
      <c r="Q42" s="407"/>
    </row>
    <row r="43" spans="1:17" s="392" customFormat="1" ht="24.95" customHeight="1">
      <c r="A43" s="388"/>
      <c r="B43" s="428">
        <f>+'Anexo II'!A15</f>
        <v>0</v>
      </c>
      <c r="C43" s="429">
        <f>+'Anexo II'!B15</f>
        <v>0</v>
      </c>
      <c r="D43" s="638">
        <f>+'Anexo II'!C15</f>
        <v>0</v>
      </c>
      <c r="E43" s="639"/>
      <c r="F43" s="430">
        <f>+'Anexo II'!E15</f>
        <v>0</v>
      </c>
      <c r="G43" s="640">
        <f>+'Anexo II'!F15</f>
        <v>0</v>
      </c>
      <c r="H43" s="641"/>
      <c r="I43" s="642">
        <f>+'Anexo II'!G15</f>
        <v>0</v>
      </c>
      <c r="J43" s="643"/>
      <c r="K43" s="644"/>
      <c r="L43" s="431">
        <f>+'Anexo II'!H15</f>
        <v>0</v>
      </c>
      <c r="M43" s="645" t="e">
        <f>+'Anexo II'!#REF!</f>
        <v>#REF!</v>
      </c>
      <c r="N43" s="646"/>
      <c r="O43" s="647"/>
      <c r="P43" s="498" t="s">
        <v>808</v>
      </c>
      <c r="Q43" s="407"/>
    </row>
    <row r="44" spans="1:17" s="392" customFormat="1" ht="24.95" customHeight="1">
      <c r="A44" s="388"/>
      <c r="B44" s="428">
        <f>+'Anexo II'!A16</f>
        <v>0</v>
      </c>
      <c r="C44" s="429">
        <f>+'Anexo II'!B16</f>
        <v>0</v>
      </c>
      <c r="D44" s="638">
        <f>+'Anexo II'!C16</f>
        <v>0</v>
      </c>
      <c r="E44" s="639"/>
      <c r="F44" s="430">
        <f>+'Anexo II'!E16</f>
        <v>0</v>
      </c>
      <c r="G44" s="640">
        <f>+'Anexo II'!F16</f>
        <v>0</v>
      </c>
      <c r="H44" s="641"/>
      <c r="I44" s="642">
        <f>+'Anexo II'!G16</f>
        <v>0</v>
      </c>
      <c r="J44" s="643"/>
      <c r="K44" s="644"/>
      <c r="L44" s="431">
        <f>+'Anexo II'!H16</f>
        <v>0</v>
      </c>
      <c r="M44" s="645" t="e">
        <f>+'Anexo II'!#REF!</f>
        <v>#REF!</v>
      </c>
      <c r="N44" s="646"/>
      <c r="O44" s="647"/>
      <c r="P44" s="498" t="s">
        <v>809</v>
      </c>
      <c r="Q44" s="407"/>
    </row>
    <row r="45" spans="1:17" s="392" customFormat="1" ht="24.95" customHeight="1">
      <c r="A45" s="388"/>
      <c r="B45" s="428">
        <f>+'Anexo II'!A17</f>
        <v>0</v>
      </c>
      <c r="C45" s="429">
        <f>+'Anexo II'!B17</f>
        <v>0</v>
      </c>
      <c r="D45" s="638">
        <f>+'Anexo II'!C17</f>
        <v>0</v>
      </c>
      <c r="E45" s="639"/>
      <c r="F45" s="430">
        <f>+'Anexo II'!E17</f>
        <v>0</v>
      </c>
      <c r="G45" s="640">
        <f>+'Anexo II'!F17</f>
        <v>0</v>
      </c>
      <c r="H45" s="641"/>
      <c r="I45" s="642">
        <f>+'Anexo II'!G17</f>
        <v>0</v>
      </c>
      <c r="J45" s="643"/>
      <c r="K45" s="644"/>
      <c r="L45" s="431">
        <f>+'Anexo II'!H17</f>
        <v>0</v>
      </c>
      <c r="M45" s="645" t="e">
        <f>+'Anexo II'!#REF!</f>
        <v>#REF!</v>
      </c>
      <c r="N45" s="646"/>
      <c r="O45" s="647"/>
      <c r="P45" s="498" t="s">
        <v>810</v>
      </c>
      <c r="Q45" s="407"/>
    </row>
    <row r="46" spans="1:17" s="392" customFormat="1" ht="24.95" customHeight="1">
      <c r="A46" s="388"/>
      <c r="B46" s="428">
        <f>+'Anexo II'!A18</f>
        <v>0</v>
      </c>
      <c r="C46" s="429">
        <f>+'Anexo II'!B18</f>
        <v>0</v>
      </c>
      <c r="D46" s="638">
        <f>+'Anexo II'!C18</f>
        <v>0</v>
      </c>
      <c r="E46" s="639"/>
      <c r="F46" s="430">
        <f>+'Anexo II'!E18</f>
        <v>0</v>
      </c>
      <c r="G46" s="640">
        <f>+'Anexo II'!F18</f>
        <v>0</v>
      </c>
      <c r="H46" s="641"/>
      <c r="I46" s="642">
        <f>+'Anexo II'!G18</f>
        <v>0</v>
      </c>
      <c r="J46" s="643"/>
      <c r="K46" s="644"/>
      <c r="L46" s="431">
        <f>+'Anexo II'!H18</f>
        <v>0</v>
      </c>
      <c r="M46" s="645" t="e">
        <f>+'Anexo II'!#REF!</f>
        <v>#REF!</v>
      </c>
      <c r="N46" s="646"/>
      <c r="O46" s="647"/>
      <c r="P46" s="498" t="s">
        <v>811</v>
      </c>
      <c r="Q46" s="407"/>
    </row>
    <row r="47" spans="1:17" s="392" customFormat="1" ht="24.95" customHeight="1">
      <c r="A47" s="388"/>
      <c r="B47" s="428">
        <f>+'Anexo II'!A19</f>
        <v>0</v>
      </c>
      <c r="C47" s="429">
        <f>+'Anexo II'!B19</f>
        <v>0</v>
      </c>
      <c r="D47" s="638">
        <f>+'Anexo II'!C19</f>
        <v>0</v>
      </c>
      <c r="E47" s="639"/>
      <c r="F47" s="430">
        <f>+'Anexo II'!E19</f>
        <v>0</v>
      </c>
      <c r="G47" s="640">
        <f>+'Anexo II'!F19</f>
        <v>0</v>
      </c>
      <c r="H47" s="641"/>
      <c r="I47" s="642">
        <f>+'Anexo II'!G19</f>
        <v>0</v>
      </c>
      <c r="J47" s="643"/>
      <c r="K47" s="644"/>
      <c r="L47" s="431">
        <f>+'Anexo II'!H19</f>
        <v>0</v>
      </c>
      <c r="M47" s="645" t="e">
        <f>+'Anexo II'!#REF!</f>
        <v>#REF!</v>
      </c>
      <c r="N47" s="646"/>
      <c r="O47" s="647"/>
      <c r="P47" s="498" t="s">
        <v>812</v>
      </c>
      <c r="Q47" s="407"/>
    </row>
    <row r="48" spans="1:17" s="392" customFormat="1" ht="24.95" customHeight="1">
      <c r="A48" s="388"/>
      <c r="B48" s="428">
        <f>+'Anexo II'!A20</f>
        <v>0</v>
      </c>
      <c r="C48" s="429">
        <f>+'Anexo II'!B20</f>
        <v>0</v>
      </c>
      <c r="D48" s="638">
        <f>+'Anexo II'!C20</f>
        <v>0</v>
      </c>
      <c r="E48" s="639"/>
      <c r="F48" s="430">
        <f>+'Anexo II'!E20</f>
        <v>0</v>
      </c>
      <c r="G48" s="640">
        <f>+'Anexo II'!F20</f>
        <v>0</v>
      </c>
      <c r="H48" s="641"/>
      <c r="I48" s="642">
        <f>+'Anexo II'!G20</f>
        <v>0</v>
      </c>
      <c r="J48" s="643"/>
      <c r="K48" s="644"/>
      <c r="L48" s="431">
        <f>+'Anexo II'!H20</f>
        <v>0</v>
      </c>
      <c r="M48" s="645" t="e">
        <f>+'Anexo II'!#REF!</f>
        <v>#REF!</v>
      </c>
      <c r="N48" s="646"/>
      <c r="O48" s="647"/>
      <c r="P48" s="498" t="s">
        <v>813</v>
      </c>
      <c r="Q48" s="407"/>
    </row>
    <row r="49" spans="1:17" s="392" customFormat="1" ht="24.95" customHeight="1">
      <c r="A49" s="388"/>
      <c r="B49" s="428">
        <f>+'Anexo II'!A21</f>
        <v>0</v>
      </c>
      <c r="C49" s="429">
        <f>+'Anexo II'!B21</f>
        <v>0</v>
      </c>
      <c r="D49" s="638">
        <f>+'Anexo II'!C21</f>
        <v>0</v>
      </c>
      <c r="E49" s="639"/>
      <c r="F49" s="430">
        <f>+'Anexo II'!E21</f>
        <v>0</v>
      </c>
      <c r="G49" s="640">
        <f>+'Anexo II'!F21</f>
        <v>0</v>
      </c>
      <c r="H49" s="641"/>
      <c r="I49" s="642">
        <f>+'Anexo II'!G21</f>
        <v>0</v>
      </c>
      <c r="J49" s="643"/>
      <c r="K49" s="644"/>
      <c r="L49" s="431">
        <f>+'Anexo II'!H21</f>
        <v>0</v>
      </c>
      <c r="M49" s="645" t="e">
        <f>+'Anexo II'!#REF!</f>
        <v>#REF!</v>
      </c>
      <c r="N49" s="646"/>
      <c r="O49" s="647"/>
      <c r="P49" s="498" t="s">
        <v>814</v>
      </c>
      <c r="Q49" s="407"/>
    </row>
    <row r="50" spans="1:17" s="392" customFormat="1" ht="24.95" customHeight="1">
      <c r="A50" s="388"/>
      <c r="B50" s="428">
        <f>+'Anexo II'!A22</f>
        <v>0</v>
      </c>
      <c r="C50" s="429">
        <f>+'Anexo II'!B22</f>
        <v>0</v>
      </c>
      <c r="D50" s="638">
        <f>+'Anexo II'!C22</f>
        <v>0</v>
      </c>
      <c r="E50" s="639"/>
      <c r="F50" s="430">
        <f>+'Anexo II'!E22</f>
        <v>0</v>
      </c>
      <c r="G50" s="640">
        <f>+'Anexo II'!F22</f>
        <v>0</v>
      </c>
      <c r="H50" s="641"/>
      <c r="I50" s="642">
        <f>+'Anexo II'!G22</f>
        <v>0</v>
      </c>
      <c r="J50" s="643"/>
      <c r="K50" s="644"/>
      <c r="L50" s="431">
        <f>+'Anexo II'!H22</f>
        <v>0</v>
      </c>
      <c r="M50" s="645" t="e">
        <f>+'Anexo II'!#REF!</f>
        <v>#REF!</v>
      </c>
      <c r="N50" s="646"/>
      <c r="O50" s="647"/>
      <c r="P50" s="498" t="s">
        <v>815</v>
      </c>
      <c r="Q50" s="407"/>
    </row>
    <row r="51" spans="1:17" s="392" customFormat="1" ht="24.95" customHeight="1">
      <c r="A51" s="388"/>
      <c r="B51" s="428">
        <f>+'Anexo II'!A23</f>
        <v>0</v>
      </c>
      <c r="C51" s="429">
        <f>+'Anexo II'!B23</f>
        <v>0</v>
      </c>
      <c r="D51" s="638">
        <f>+'Anexo II'!C23</f>
        <v>0</v>
      </c>
      <c r="E51" s="639"/>
      <c r="F51" s="430">
        <f>+'Anexo II'!E23</f>
        <v>0</v>
      </c>
      <c r="G51" s="640">
        <f>+'Anexo II'!F23</f>
        <v>0</v>
      </c>
      <c r="H51" s="641"/>
      <c r="I51" s="642">
        <f>+'Anexo II'!G23</f>
        <v>0</v>
      </c>
      <c r="J51" s="643"/>
      <c r="K51" s="644"/>
      <c r="L51" s="431">
        <f>+'Anexo II'!H23</f>
        <v>0</v>
      </c>
      <c r="M51" s="645" t="e">
        <f>+'Anexo II'!#REF!</f>
        <v>#REF!</v>
      </c>
      <c r="N51" s="646"/>
      <c r="O51" s="647"/>
      <c r="P51" s="498" t="s">
        <v>816</v>
      </c>
      <c r="Q51" s="407"/>
    </row>
    <row r="52" spans="1:17" s="392" customFormat="1" ht="24.95" customHeight="1">
      <c r="A52" s="388"/>
      <c r="B52" s="428">
        <f>+'Anexo II'!A24</f>
        <v>0</v>
      </c>
      <c r="C52" s="429">
        <f>+'Anexo II'!B24</f>
        <v>0</v>
      </c>
      <c r="D52" s="638">
        <f>+'Anexo II'!C24</f>
        <v>0</v>
      </c>
      <c r="E52" s="639"/>
      <c r="F52" s="430">
        <f>+'Anexo II'!E24</f>
        <v>0</v>
      </c>
      <c r="G52" s="640">
        <f>+'Anexo II'!F24</f>
        <v>0</v>
      </c>
      <c r="H52" s="641"/>
      <c r="I52" s="642">
        <f>+'Anexo II'!G24</f>
        <v>0</v>
      </c>
      <c r="J52" s="643"/>
      <c r="K52" s="644"/>
      <c r="L52" s="431">
        <f>+'Anexo II'!H24</f>
        <v>0</v>
      </c>
      <c r="M52" s="645" t="e">
        <f>+'Anexo II'!#REF!</f>
        <v>#REF!</v>
      </c>
      <c r="N52" s="646"/>
      <c r="O52" s="647"/>
      <c r="P52" s="498" t="s">
        <v>817</v>
      </c>
      <c r="Q52" s="407"/>
    </row>
    <row r="53" spans="1:17" s="392" customFormat="1" ht="24.95" customHeight="1">
      <c r="A53" s="388"/>
      <c r="B53" s="428">
        <f>+'Anexo II'!A25</f>
        <v>0</v>
      </c>
      <c r="C53" s="429">
        <f>+'Anexo II'!B25</f>
        <v>0</v>
      </c>
      <c r="D53" s="638">
        <f>+'Anexo II'!C25</f>
        <v>0</v>
      </c>
      <c r="E53" s="639"/>
      <c r="F53" s="430">
        <f>+'Anexo II'!E25</f>
        <v>0</v>
      </c>
      <c r="G53" s="640">
        <f>+'Anexo II'!F25</f>
        <v>0</v>
      </c>
      <c r="H53" s="641"/>
      <c r="I53" s="642">
        <f>+'Anexo II'!G25</f>
        <v>0</v>
      </c>
      <c r="J53" s="643"/>
      <c r="K53" s="644"/>
      <c r="L53" s="431">
        <f>+'Anexo II'!H25</f>
        <v>0</v>
      </c>
      <c r="M53" s="645" t="e">
        <f>+'Anexo II'!#REF!</f>
        <v>#REF!</v>
      </c>
      <c r="N53" s="646"/>
      <c r="O53" s="647"/>
      <c r="P53" s="498" t="s">
        <v>818</v>
      </c>
      <c r="Q53" s="407"/>
    </row>
    <row r="54" spans="1:17" s="392" customFormat="1" ht="24.95" customHeight="1">
      <c r="A54" s="388"/>
      <c r="B54" s="428">
        <f>+'Anexo II'!A26</f>
        <v>0</v>
      </c>
      <c r="C54" s="429">
        <f>+'Anexo II'!B26</f>
        <v>0</v>
      </c>
      <c r="D54" s="638">
        <f>+'Anexo II'!C26</f>
        <v>0</v>
      </c>
      <c r="E54" s="639"/>
      <c r="F54" s="430">
        <f>+'Anexo II'!E26</f>
        <v>0</v>
      </c>
      <c r="G54" s="640">
        <f>+'Anexo II'!F26</f>
        <v>0</v>
      </c>
      <c r="H54" s="641"/>
      <c r="I54" s="642">
        <f>+'Anexo II'!G26</f>
        <v>0</v>
      </c>
      <c r="J54" s="643"/>
      <c r="K54" s="644"/>
      <c r="L54" s="431">
        <f>+'Anexo II'!H26</f>
        <v>0</v>
      </c>
      <c r="M54" s="645" t="e">
        <f>+'Anexo II'!#REF!</f>
        <v>#REF!</v>
      </c>
      <c r="N54" s="646"/>
      <c r="O54" s="647"/>
      <c r="P54" s="498" t="s">
        <v>819</v>
      </c>
      <c r="Q54" s="407"/>
    </row>
    <row r="55" spans="1:17" s="392" customFormat="1" ht="24.95" customHeight="1">
      <c r="A55" s="388"/>
      <c r="B55" s="428">
        <f>+'Anexo II'!A27</f>
        <v>0</v>
      </c>
      <c r="C55" s="429">
        <f>+'Anexo II'!B27</f>
        <v>0</v>
      </c>
      <c r="D55" s="638">
        <f>+'Anexo II'!C27</f>
        <v>0</v>
      </c>
      <c r="E55" s="639"/>
      <c r="F55" s="430">
        <f>+'Anexo II'!E27</f>
        <v>0</v>
      </c>
      <c r="G55" s="640">
        <f>+'Anexo II'!F27</f>
        <v>0</v>
      </c>
      <c r="H55" s="641"/>
      <c r="I55" s="642">
        <f>+'Anexo II'!G27</f>
        <v>0</v>
      </c>
      <c r="J55" s="643"/>
      <c r="K55" s="644"/>
      <c r="L55" s="431">
        <f>+'Anexo II'!H27</f>
        <v>0</v>
      </c>
      <c r="M55" s="645" t="e">
        <f>+'Anexo II'!#REF!</f>
        <v>#REF!</v>
      </c>
      <c r="N55" s="646"/>
      <c r="O55" s="647"/>
      <c r="P55" s="498" t="s">
        <v>820</v>
      </c>
      <c r="Q55" s="407"/>
    </row>
    <row r="56" spans="1:17" s="392" customFormat="1" ht="24.95" customHeight="1">
      <c r="A56" s="388"/>
      <c r="B56" s="428">
        <f>+'Anexo II'!A28</f>
        <v>0</v>
      </c>
      <c r="C56" s="429">
        <f>+'Anexo II'!B28</f>
        <v>0</v>
      </c>
      <c r="D56" s="638">
        <f>+'Anexo II'!C28</f>
        <v>0</v>
      </c>
      <c r="E56" s="639"/>
      <c r="F56" s="430">
        <f>+'Anexo II'!E28</f>
        <v>0</v>
      </c>
      <c r="G56" s="640">
        <f>+'Anexo II'!F28</f>
        <v>0</v>
      </c>
      <c r="H56" s="641"/>
      <c r="I56" s="642">
        <f>+'Anexo II'!G28</f>
        <v>0</v>
      </c>
      <c r="J56" s="643"/>
      <c r="K56" s="644"/>
      <c r="L56" s="431">
        <f>+'Anexo II'!H28</f>
        <v>0</v>
      </c>
      <c r="M56" s="645" t="e">
        <f>+'Anexo II'!#REF!</f>
        <v>#REF!</v>
      </c>
      <c r="N56" s="646"/>
      <c r="O56" s="647"/>
      <c r="P56" s="498" t="s">
        <v>821</v>
      </c>
      <c r="Q56" s="407"/>
    </row>
    <row r="57" spans="1:17" s="392" customFormat="1" ht="24.95" customHeight="1">
      <c r="A57" s="388"/>
      <c r="B57" s="428">
        <f>+'Anexo II'!A29</f>
        <v>0</v>
      </c>
      <c r="C57" s="429">
        <f>+'Anexo II'!B29</f>
        <v>0</v>
      </c>
      <c r="D57" s="638">
        <f>+'Anexo II'!C29</f>
        <v>0</v>
      </c>
      <c r="E57" s="639"/>
      <c r="F57" s="430">
        <f>+'Anexo II'!E29</f>
        <v>0</v>
      </c>
      <c r="G57" s="640">
        <f>+'Anexo II'!F29</f>
        <v>0</v>
      </c>
      <c r="H57" s="641"/>
      <c r="I57" s="642">
        <f>+'Anexo II'!G29</f>
        <v>0</v>
      </c>
      <c r="J57" s="643"/>
      <c r="K57" s="644"/>
      <c r="L57" s="431">
        <f>+'Anexo II'!H29</f>
        <v>0</v>
      </c>
      <c r="M57" s="645" t="e">
        <f>+'Anexo II'!#REF!</f>
        <v>#REF!</v>
      </c>
      <c r="N57" s="646"/>
      <c r="O57" s="647"/>
      <c r="P57" s="498" t="s">
        <v>822</v>
      </c>
      <c r="Q57" s="407"/>
    </row>
    <row r="58" spans="1:17" s="392" customFormat="1" ht="24.95" customHeight="1">
      <c r="A58" s="388"/>
      <c r="B58" s="428">
        <f>+'Anexo II'!A30</f>
        <v>0</v>
      </c>
      <c r="C58" s="429">
        <f>+'Anexo II'!B30</f>
        <v>0</v>
      </c>
      <c r="D58" s="638">
        <f>+'Anexo II'!C30</f>
        <v>0</v>
      </c>
      <c r="E58" s="639"/>
      <c r="F58" s="430">
        <f>+'Anexo II'!E30</f>
        <v>0</v>
      </c>
      <c r="G58" s="640">
        <f>+'Anexo II'!F30</f>
        <v>0</v>
      </c>
      <c r="H58" s="641"/>
      <c r="I58" s="642">
        <f>+'Anexo II'!G30</f>
        <v>0</v>
      </c>
      <c r="J58" s="643"/>
      <c r="K58" s="644"/>
      <c r="L58" s="431">
        <f>+'Anexo II'!H30</f>
        <v>0</v>
      </c>
      <c r="M58" s="645" t="e">
        <f>+'Anexo II'!#REF!</f>
        <v>#REF!</v>
      </c>
      <c r="N58" s="646"/>
      <c r="O58" s="647"/>
      <c r="P58" s="498" t="s">
        <v>823</v>
      </c>
      <c r="Q58" s="407"/>
    </row>
    <row r="59" spans="1:17" s="392" customFormat="1" ht="24.95" customHeight="1">
      <c r="A59" s="388"/>
      <c r="B59" s="428">
        <f>+'Anexo II'!A31</f>
        <v>0</v>
      </c>
      <c r="C59" s="429">
        <f>+'Anexo II'!B31</f>
        <v>0</v>
      </c>
      <c r="D59" s="638">
        <f>+'Anexo II'!C31</f>
        <v>0</v>
      </c>
      <c r="E59" s="639"/>
      <c r="F59" s="430">
        <f>+'Anexo II'!E31</f>
        <v>0</v>
      </c>
      <c r="G59" s="640">
        <f>+'Anexo II'!F31</f>
        <v>0</v>
      </c>
      <c r="H59" s="641"/>
      <c r="I59" s="642">
        <f>+'Anexo II'!G31</f>
        <v>0</v>
      </c>
      <c r="J59" s="643"/>
      <c r="K59" s="644"/>
      <c r="L59" s="431">
        <f>+'Anexo II'!H31</f>
        <v>0</v>
      </c>
      <c r="M59" s="645" t="e">
        <f>+'Anexo II'!#REF!</f>
        <v>#REF!</v>
      </c>
      <c r="N59" s="646"/>
      <c r="O59" s="647"/>
      <c r="P59" s="498" t="s">
        <v>824</v>
      </c>
      <c r="Q59" s="407"/>
    </row>
    <row r="60" spans="1:17" s="392" customFormat="1" ht="24.95" customHeight="1">
      <c r="A60" s="388"/>
      <c r="B60" s="428">
        <f>+'Anexo II'!A32</f>
        <v>0</v>
      </c>
      <c r="C60" s="429">
        <f>+'Anexo II'!B32</f>
        <v>0</v>
      </c>
      <c r="D60" s="638">
        <f>+'Anexo II'!C32</f>
        <v>0</v>
      </c>
      <c r="E60" s="639"/>
      <c r="F60" s="430">
        <f>+'Anexo II'!E32</f>
        <v>0</v>
      </c>
      <c r="G60" s="640">
        <f>+'Anexo II'!F32</f>
        <v>0</v>
      </c>
      <c r="H60" s="641"/>
      <c r="I60" s="642">
        <f>+'Anexo II'!G32</f>
        <v>0</v>
      </c>
      <c r="J60" s="643"/>
      <c r="K60" s="644"/>
      <c r="L60" s="431">
        <f>+'Anexo II'!H32</f>
        <v>0</v>
      </c>
      <c r="M60" s="645" t="e">
        <f>+'Anexo II'!#REF!</f>
        <v>#REF!</v>
      </c>
      <c r="N60" s="646"/>
      <c r="O60" s="647"/>
      <c r="P60" s="498" t="s">
        <v>825</v>
      </c>
      <c r="Q60" s="407"/>
    </row>
    <row r="61" spans="1:17" s="392" customFormat="1" ht="24.95" customHeight="1">
      <c r="A61" s="388"/>
      <c r="B61" s="428">
        <f>+'Anexo II'!A33</f>
        <v>0</v>
      </c>
      <c r="C61" s="429">
        <f>+'Anexo II'!B33</f>
        <v>0</v>
      </c>
      <c r="D61" s="638">
        <f>+'Anexo II'!C33</f>
        <v>0</v>
      </c>
      <c r="E61" s="639"/>
      <c r="F61" s="430">
        <f>+'Anexo II'!E33</f>
        <v>0</v>
      </c>
      <c r="G61" s="640">
        <f>+'Anexo II'!F33</f>
        <v>0</v>
      </c>
      <c r="H61" s="641"/>
      <c r="I61" s="642">
        <f>+'Anexo II'!G33</f>
        <v>0</v>
      </c>
      <c r="J61" s="643"/>
      <c r="K61" s="644"/>
      <c r="L61" s="431">
        <f>+'Anexo II'!H33</f>
        <v>0</v>
      </c>
      <c r="M61" s="645" t="e">
        <f>+'Anexo II'!#REF!</f>
        <v>#REF!</v>
      </c>
      <c r="N61" s="646"/>
      <c r="O61" s="647"/>
      <c r="P61" s="498" t="s">
        <v>826</v>
      </c>
      <c r="Q61" s="407"/>
    </row>
    <row r="62" spans="1:17" s="392" customFormat="1" ht="24.95" customHeight="1">
      <c r="A62" s="388"/>
      <c r="B62" s="428">
        <f>+'Anexo II'!A34</f>
        <v>0</v>
      </c>
      <c r="C62" s="429">
        <f>+'Anexo II'!B34</f>
        <v>0</v>
      </c>
      <c r="D62" s="638">
        <f>+'Anexo II'!C34</f>
        <v>0</v>
      </c>
      <c r="E62" s="639"/>
      <c r="F62" s="430">
        <f>+'Anexo II'!E34</f>
        <v>0</v>
      </c>
      <c r="G62" s="640">
        <f>+'Anexo II'!F34</f>
        <v>0</v>
      </c>
      <c r="H62" s="641"/>
      <c r="I62" s="642">
        <f>+'Anexo II'!G34</f>
        <v>0</v>
      </c>
      <c r="J62" s="643"/>
      <c r="K62" s="644"/>
      <c r="L62" s="431">
        <f>+'Anexo II'!H34</f>
        <v>0</v>
      </c>
      <c r="M62" s="645" t="e">
        <f>+'Anexo II'!#REF!</f>
        <v>#REF!</v>
      </c>
      <c r="N62" s="646"/>
      <c r="O62" s="647"/>
      <c r="P62" s="498" t="s">
        <v>827</v>
      </c>
      <c r="Q62" s="407"/>
    </row>
    <row r="63" spans="1:17" s="392" customFormat="1" ht="24.95" customHeight="1">
      <c r="A63" s="388"/>
      <c r="B63" s="428">
        <f>+'Anexo II'!A35</f>
        <v>0</v>
      </c>
      <c r="C63" s="429">
        <f>+'Anexo II'!B35</f>
        <v>0</v>
      </c>
      <c r="D63" s="638">
        <f>+'Anexo II'!C35</f>
        <v>0</v>
      </c>
      <c r="E63" s="639"/>
      <c r="F63" s="430">
        <f>+'Anexo II'!E35</f>
        <v>0</v>
      </c>
      <c r="G63" s="640">
        <f>+'Anexo II'!F35</f>
        <v>0</v>
      </c>
      <c r="H63" s="641"/>
      <c r="I63" s="642">
        <f>+'Anexo II'!G35</f>
        <v>0</v>
      </c>
      <c r="J63" s="643"/>
      <c r="K63" s="644"/>
      <c r="L63" s="431">
        <f>+'Anexo II'!H35</f>
        <v>0</v>
      </c>
      <c r="M63" s="645" t="e">
        <f>+'Anexo II'!#REF!</f>
        <v>#REF!</v>
      </c>
      <c r="N63" s="646"/>
      <c r="O63" s="647"/>
      <c r="P63" s="498" t="s">
        <v>828</v>
      </c>
      <c r="Q63" s="407"/>
    </row>
    <row r="64" spans="1:17" s="392" customFormat="1" ht="24.95" customHeight="1">
      <c r="A64" s="388"/>
      <c r="B64" s="428">
        <f>+'Anexo II'!A36</f>
        <v>0</v>
      </c>
      <c r="C64" s="429">
        <f>+'Anexo II'!B36</f>
        <v>0</v>
      </c>
      <c r="D64" s="638">
        <f>+'Anexo II'!C36</f>
        <v>0</v>
      </c>
      <c r="E64" s="639"/>
      <c r="F64" s="430">
        <f>+'Anexo II'!E36</f>
        <v>0</v>
      </c>
      <c r="G64" s="640">
        <f>+'Anexo II'!F36</f>
        <v>0</v>
      </c>
      <c r="H64" s="641"/>
      <c r="I64" s="642">
        <f>+'Anexo II'!G36</f>
        <v>0</v>
      </c>
      <c r="J64" s="643"/>
      <c r="K64" s="644"/>
      <c r="L64" s="431">
        <f>+'Anexo II'!H36</f>
        <v>0</v>
      </c>
      <c r="M64" s="645" t="e">
        <f>+'Anexo II'!#REF!</f>
        <v>#REF!</v>
      </c>
      <c r="N64" s="646"/>
      <c r="O64" s="647"/>
      <c r="P64" s="498" t="s">
        <v>829</v>
      </c>
      <c r="Q64" s="407"/>
    </row>
    <row r="65" spans="1:17" s="392" customFormat="1" ht="24.95" customHeight="1">
      <c r="A65" s="388"/>
      <c r="B65" s="428">
        <f>+'Anexo II'!A37</f>
        <v>0</v>
      </c>
      <c r="C65" s="429">
        <f>+'Anexo II'!B37</f>
        <v>0</v>
      </c>
      <c r="D65" s="638">
        <f>+'Anexo II'!C37</f>
        <v>0</v>
      </c>
      <c r="E65" s="639"/>
      <c r="F65" s="430">
        <f>+'Anexo II'!E37</f>
        <v>0</v>
      </c>
      <c r="G65" s="640">
        <f>+'Anexo II'!F37</f>
        <v>0</v>
      </c>
      <c r="H65" s="641"/>
      <c r="I65" s="642">
        <f>+'Anexo II'!G37</f>
        <v>0</v>
      </c>
      <c r="J65" s="643"/>
      <c r="K65" s="644"/>
      <c r="L65" s="431">
        <f>+'Anexo II'!H37</f>
        <v>0</v>
      </c>
      <c r="M65" s="645" t="e">
        <f>+'Anexo II'!#REF!</f>
        <v>#REF!</v>
      </c>
      <c r="N65" s="646"/>
      <c r="O65" s="647"/>
      <c r="P65" s="498" t="s">
        <v>830</v>
      </c>
      <c r="Q65" s="407"/>
    </row>
    <row r="66" spans="1:17" s="392" customFormat="1" ht="24.95" customHeight="1">
      <c r="A66" s="388"/>
      <c r="B66" s="428">
        <f>+'Anexo II'!A38</f>
        <v>0</v>
      </c>
      <c r="C66" s="429">
        <f>+'Anexo II'!B38</f>
        <v>0</v>
      </c>
      <c r="D66" s="638">
        <f>+'Anexo II'!C38</f>
        <v>0</v>
      </c>
      <c r="E66" s="639"/>
      <c r="F66" s="430">
        <f>+'Anexo II'!E38</f>
        <v>0</v>
      </c>
      <c r="G66" s="640">
        <f>+'Anexo II'!F38</f>
        <v>0</v>
      </c>
      <c r="H66" s="641"/>
      <c r="I66" s="642">
        <f>+'Anexo II'!G38</f>
        <v>0</v>
      </c>
      <c r="J66" s="643"/>
      <c r="K66" s="644"/>
      <c r="L66" s="431">
        <f>+'Anexo II'!H38</f>
        <v>0</v>
      </c>
      <c r="M66" s="645" t="e">
        <f>+'Anexo II'!#REF!</f>
        <v>#REF!</v>
      </c>
      <c r="N66" s="646"/>
      <c r="O66" s="647"/>
      <c r="P66" s="498" t="s">
        <v>831</v>
      </c>
      <c r="Q66" s="407"/>
    </row>
    <row r="67" spans="1:17" s="392" customFormat="1" ht="24.95" customHeight="1">
      <c r="A67" s="388"/>
      <c r="B67" s="428">
        <f>+'Anexo II'!A39</f>
        <v>0</v>
      </c>
      <c r="C67" s="429">
        <f>+'Anexo II'!B39</f>
        <v>0</v>
      </c>
      <c r="D67" s="638">
        <f>+'Anexo II'!C39</f>
        <v>0</v>
      </c>
      <c r="E67" s="639"/>
      <c r="F67" s="430">
        <f>+'Anexo II'!E39</f>
        <v>0</v>
      </c>
      <c r="G67" s="640">
        <f>+'Anexo II'!F39</f>
        <v>0</v>
      </c>
      <c r="H67" s="641"/>
      <c r="I67" s="642">
        <f>+'Anexo II'!G39</f>
        <v>0</v>
      </c>
      <c r="J67" s="643"/>
      <c r="K67" s="644"/>
      <c r="L67" s="431">
        <f>+'Anexo II'!H39</f>
        <v>0</v>
      </c>
      <c r="M67" s="645" t="e">
        <f>+'Anexo II'!#REF!</f>
        <v>#REF!</v>
      </c>
      <c r="N67" s="646"/>
      <c r="O67" s="647"/>
      <c r="P67" s="498" t="s">
        <v>832</v>
      </c>
      <c r="Q67" s="407"/>
    </row>
    <row r="68" spans="1:17" s="392" customFormat="1" ht="24.95" customHeight="1">
      <c r="A68" s="388"/>
      <c r="B68" s="428">
        <f>+'Anexo II'!A40</f>
        <v>0</v>
      </c>
      <c r="C68" s="429">
        <f>+'Anexo II'!B40</f>
        <v>0</v>
      </c>
      <c r="D68" s="638">
        <f>+'Anexo II'!C40</f>
        <v>0</v>
      </c>
      <c r="E68" s="639"/>
      <c r="F68" s="430">
        <f>+'Anexo II'!E40</f>
        <v>0</v>
      </c>
      <c r="G68" s="640">
        <f>+'Anexo II'!F40</f>
        <v>0</v>
      </c>
      <c r="H68" s="641"/>
      <c r="I68" s="642">
        <f>+'Anexo II'!G40</f>
        <v>0</v>
      </c>
      <c r="J68" s="643"/>
      <c r="K68" s="644"/>
      <c r="L68" s="431">
        <f>+'Anexo II'!H40</f>
        <v>0</v>
      </c>
      <c r="M68" s="645" t="e">
        <f>+'Anexo II'!#REF!</f>
        <v>#REF!</v>
      </c>
      <c r="N68" s="646"/>
      <c r="O68" s="647"/>
      <c r="P68" s="498" t="s">
        <v>833</v>
      </c>
      <c r="Q68" s="407"/>
    </row>
    <row r="69" spans="1:17" s="392" customFormat="1" ht="24.95" customHeight="1">
      <c r="A69" s="388"/>
      <c r="B69" s="428">
        <f>+'Anexo II'!A41</f>
        <v>0</v>
      </c>
      <c r="C69" s="429">
        <f>+'Anexo II'!B41</f>
        <v>0</v>
      </c>
      <c r="D69" s="638">
        <f>+'Anexo II'!C41</f>
        <v>0</v>
      </c>
      <c r="E69" s="639"/>
      <c r="F69" s="430">
        <f>+'Anexo II'!E41</f>
        <v>0</v>
      </c>
      <c r="G69" s="640">
        <f>+'Anexo II'!F41</f>
        <v>0</v>
      </c>
      <c r="H69" s="641"/>
      <c r="I69" s="642">
        <f>+'Anexo II'!G41</f>
        <v>0</v>
      </c>
      <c r="J69" s="643"/>
      <c r="K69" s="644"/>
      <c r="L69" s="431">
        <f>+'Anexo II'!H41</f>
        <v>0</v>
      </c>
      <c r="M69" s="645" t="e">
        <f>+'Anexo II'!#REF!</f>
        <v>#REF!</v>
      </c>
      <c r="N69" s="646"/>
      <c r="O69" s="647"/>
      <c r="P69" s="498" t="s">
        <v>834</v>
      </c>
      <c r="Q69" s="407"/>
    </row>
    <row r="70" spans="1:17" s="392" customFormat="1" ht="24.95" customHeight="1">
      <c r="A70" s="388"/>
      <c r="B70" s="428">
        <f>+'Anexo II'!A42</f>
        <v>0</v>
      </c>
      <c r="C70" s="429">
        <f>+'Anexo II'!B42</f>
        <v>0</v>
      </c>
      <c r="D70" s="638">
        <f>+'Anexo II'!C42</f>
        <v>0</v>
      </c>
      <c r="E70" s="639"/>
      <c r="F70" s="430">
        <f>+'Anexo II'!E42</f>
        <v>0</v>
      </c>
      <c r="G70" s="640">
        <f>+'Anexo II'!F42</f>
        <v>0</v>
      </c>
      <c r="H70" s="641"/>
      <c r="I70" s="642">
        <f>+'Anexo II'!G42</f>
        <v>0</v>
      </c>
      <c r="J70" s="643"/>
      <c r="K70" s="644"/>
      <c r="L70" s="431">
        <f>+'Anexo II'!H42</f>
        <v>0</v>
      </c>
      <c r="M70" s="645" t="e">
        <f>+'Anexo II'!#REF!</f>
        <v>#REF!</v>
      </c>
      <c r="N70" s="646"/>
      <c r="O70" s="647"/>
      <c r="P70" s="498" t="s">
        <v>835</v>
      </c>
      <c r="Q70" s="407"/>
    </row>
    <row r="71" spans="1:17" s="392" customFormat="1" ht="24.95" customHeight="1">
      <c r="A71" s="388"/>
      <c r="B71" s="428">
        <f>+'Anexo II'!A43</f>
        <v>0</v>
      </c>
      <c r="C71" s="429">
        <f>+'Anexo II'!B43</f>
        <v>0</v>
      </c>
      <c r="D71" s="638">
        <f>+'Anexo II'!C43</f>
        <v>0</v>
      </c>
      <c r="E71" s="639"/>
      <c r="F71" s="430">
        <f>+'Anexo II'!E43</f>
        <v>0</v>
      </c>
      <c r="G71" s="640">
        <f>+'Anexo II'!F43</f>
        <v>0</v>
      </c>
      <c r="H71" s="641"/>
      <c r="I71" s="642">
        <f>+'Anexo II'!G43</f>
        <v>0</v>
      </c>
      <c r="J71" s="643"/>
      <c r="K71" s="644"/>
      <c r="L71" s="431">
        <f>+'Anexo II'!H43</f>
        <v>0</v>
      </c>
      <c r="M71" s="645" t="e">
        <f>+'Anexo II'!#REF!</f>
        <v>#REF!</v>
      </c>
      <c r="N71" s="646"/>
      <c r="O71" s="647"/>
      <c r="P71" s="498" t="s">
        <v>836</v>
      </c>
      <c r="Q71" s="407"/>
    </row>
    <row r="72" spans="1:17" s="392" customFormat="1" ht="24.95" customHeight="1">
      <c r="A72" s="388"/>
      <c r="B72" s="428">
        <f>+'Anexo II'!A44</f>
        <v>0</v>
      </c>
      <c r="C72" s="429">
        <f>+'Anexo II'!B44</f>
        <v>0</v>
      </c>
      <c r="D72" s="638">
        <f>+'Anexo II'!C44</f>
        <v>0</v>
      </c>
      <c r="E72" s="639"/>
      <c r="F72" s="430">
        <f>+'Anexo II'!E44</f>
        <v>0</v>
      </c>
      <c r="G72" s="640">
        <f>+'Anexo II'!F44</f>
        <v>0</v>
      </c>
      <c r="H72" s="641"/>
      <c r="I72" s="642">
        <f>+'Anexo II'!G44</f>
        <v>0</v>
      </c>
      <c r="J72" s="643"/>
      <c r="K72" s="644"/>
      <c r="L72" s="431">
        <f>+'Anexo II'!H44</f>
        <v>0</v>
      </c>
      <c r="M72" s="645" t="e">
        <f>+'Anexo II'!#REF!</f>
        <v>#REF!</v>
      </c>
      <c r="N72" s="646"/>
      <c r="O72" s="647"/>
      <c r="P72" s="498" t="s">
        <v>837</v>
      </c>
      <c r="Q72" s="407"/>
    </row>
    <row r="73" spans="1:17" s="392" customFormat="1" ht="24.95" customHeight="1">
      <c r="A73" s="388"/>
      <c r="B73" s="428">
        <f>+'Anexo II'!A45</f>
        <v>0</v>
      </c>
      <c r="C73" s="429">
        <f>+'Anexo II'!B45</f>
        <v>0</v>
      </c>
      <c r="D73" s="638">
        <f>+'Anexo II'!C45</f>
        <v>0</v>
      </c>
      <c r="E73" s="639"/>
      <c r="F73" s="430">
        <f>+'Anexo II'!E45</f>
        <v>0</v>
      </c>
      <c r="G73" s="640">
        <f>+'Anexo II'!F45</f>
        <v>0</v>
      </c>
      <c r="H73" s="641"/>
      <c r="I73" s="642">
        <f>+'Anexo II'!G45</f>
        <v>0</v>
      </c>
      <c r="J73" s="643"/>
      <c r="K73" s="644"/>
      <c r="L73" s="431">
        <f>+'Anexo II'!H45</f>
        <v>0</v>
      </c>
      <c r="M73" s="645" t="e">
        <f>+'Anexo II'!#REF!</f>
        <v>#REF!</v>
      </c>
      <c r="N73" s="646"/>
      <c r="O73" s="647"/>
      <c r="P73" s="498" t="s">
        <v>838</v>
      </c>
      <c r="Q73" s="407"/>
    </row>
    <row r="74" spans="1:17" s="392" customFormat="1" ht="24.95" hidden="1" customHeight="1">
      <c r="A74" s="388"/>
      <c r="B74" s="428">
        <f>+'Anexo II'!A46</f>
        <v>0</v>
      </c>
      <c r="C74" s="429">
        <f>+'Anexo II'!B46</f>
        <v>0</v>
      </c>
      <c r="D74" s="638">
        <f>+'Anexo II'!C46</f>
        <v>0</v>
      </c>
      <c r="E74" s="639"/>
      <c r="F74" s="430">
        <f>+'Anexo II'!E46</f>
        <v>0</v>
      </c>
      <c r="G74" s="640">
        <f>+'Anexo II'!F46</f>
        <v>0</v>
      </c>
      <c r="H74" s="641"/>
      <c r="I74" s="642">
        <f>+'Anexo II'!G46</f>
        <v>0</v>
      </c>
      <c r="J74" s="643"/>
      <c r="K74" s="644"/>
      <c r="L74" s="431">
        <f>+'Anexo II'!H46</f>
        <v>0</v>
      </c>
      <c r="M74" s="645" t="e">
        <f>+'Anexo II'!#REF!</f>
        <v>#REF!</v>
      </c>
      <c r="N74" s="646"/>
      <c r="O74" s="647"/>
      <c r="P74" s="498" t="s">
        <v>839</v>
      </c>
      <c r="Q74" s="407"/>
    </row>
    <row r="75" spans="1:17" s="392" customFormat="1" ht="24.95" hidden="1" customHeight="1">
      <c r="A75" s="388"/>
      <c r="B75" s="428">
        <f>+'Anexo II'!A47</f>
        <v>0</v>
      </c>
      <c r="C75" s="429">
        <f>+'Anexo II'!B47</f>
        <v>0</v>
      </c>
      <c r="D75" s="638">
        <f>+'Anexo II'!C47</f>
        <v>0</v>
      </c>
      <c r="E75" s="639"/>
      <c r="F75" s="430">
        <f>+'Anexo II'!E47</f>
        <v>0</v>
      </c>
      <c r="G75" s="640">
        <f>+'Anexo II'!F47</f>
        <v>0</v>
      </c>
      <c r="H75" s="641"/>
      <c r="I75" s="642">
        <f>+'Anexo II'!G47</f>
        <v>0</v>
      </c>
      <c r="J75" s="643"/>
      <c r="K75" s="644"/>
      <c r="L75" s="431">
        <f>+'Anexo II'!H47</f>
        <v>0</v>
      </c>
      <c r="M75" s="645" t="e">
        <f>+'Anexo II'!#REF!</f>
        <v>#REF!</v>
      </c>
      <c r="N75" s="646"/>
      <c r="O75" s="647"/>
      <c r="P75" s="498" t="s">
        <v>840</v>
      </c>
      <c r="Q75" s="407"/>
    </row>
    <row r="76" spans="1:17" s="392" customFormat="1" ht="24.95" hidden="1" customHeight="1">
      <c r="A76" s="388"/>
      <c r="B76" s="428">
        <f>+'Anexo II'!A48</f>
        <v>0</v>
      </c>
      <c r="C76" s="429">
        <f>+'Anexo II'!B48</f>
        <v>0</v>
      </c>
      <c r="D76" s="638">
        <f>+'Anexo II'!C48</f>
        <v>0</v>
      </c>
      <c r="E76" s="639"/>
      <c r="F76" s="430">
        <f>+'Anexo II'!E48</f>
        <v>0</v>
      </c>
      <c r="G76" s="640">
        <f>+'Anexo II'!F48</f>
        <v>0</v>
      </c>
      <c r="H76" s="641"/>
      <c r="I76" s="642">
        <f>+'Anexo II'!G48</f>
        <v>0</v>
      </c>
      <c r="J76" s="643"/>
      <c r="K76" s="644"/>
      <c r="L76" s="431">
        <f>+'Anexo II'!H48</f>
        <v>0</v>
      </c>
      <c r="M76" s="645" t="e">
        <f>+'Anexo II'!#REF!</f>
        <v>#REF!</v>
      </c>
      <c r="N76" s="646"/>
      <c r="O76" s="647"/>
      <c r="P76" s="498" t="s">
        <v>841</v>
      </c>
      <c r="Q76" s="407"/>
    </row>
    <row r="77" spans="1:17" s="392" customFormat="1" ht="24.95" hidden="1" customHeight="1">
      <c r="A77" s="388"/>
      <c r="B77" s="428">
        <f>+'Anexo II'!A49</f>
        <v>0</v>
      </c>
      <c r="C77" s="429">
        <f>+'Anexo II'!B49</f>
        <v>0</v>
      </c>
      <c r="D77" s="638">
        <f>+'Anexo II'!C49</f>
        <v>0</v>
      </c>
      <c r="E77" s="639"/>
      <c r="F77" s="430">
        <f>+'Anexo II'!E49</f>
        <v>0</v>
      </c>
      <c r="G77" s="640">
        <f>+'Anexo II'!F49</f>
        <v>0</v>
      </c>
      <c r="H77" s="641"/>
      <c r="I77" s="642">
        <f>+'Anexo II'!G49</f>
        <v>0</v>
      </c>
      <c r="J77" s="643"/>
      <c r="K77" s="644"/>
      <c r="L77" s="431">
        <f>+'Anexo II'!H49</f>
        <v>0</v>
      </c>
      <c r="M77" s="645" t="e">
        <f>+'Anexo II'!#REF!</f>
        <v>#REF!</v>
      </c>
      <c r="N77" s="646"/>
      <c r="O77" s="647"/>
      <c r="P77" s="498" t="s">
        <v>842</v>
      </c>
      <c r="Q77" s="407"/>
    </row>
    <row r="78" spans="1:17" s="392" customFormat="1" ht="24.95" hidden="1" customHeight="1">
      <c r="A78" s="388"/>
      <c r="B78" s="428">
        <f>+'Anexo II'!A50</f>
        <v>0</v>
      </c>
      <c r="C78" s="429">
        <f>+'Anexo II'!B50</f>
        <v>0</v>
      </c>
      <c r="D78" s="638">
        <f>+'Anexo II'!C50</f>
        <v>0</v>
      </c>
      <c r="E78" s="639"/>
      <c r="F78" s="430">
        <f>+'Anexo II'!E50</f>
        <v>0</v>
      </c>
      <c r="G78" s="640">
        <f>+'Anexo II'!F50</f>
        <v>0</v>
      </c>
      <c r="H78" s="641"/>
      <c r="I78" s="642">
        <f>+'Anexo II'!G50</f>
        <v>0</v>
      </c>
      <c r="J78" s="643"/>
      <c r="K78" s="644"/>
      <c r="L78" s="431">
        <f>+'Anexo II'!H50</f>
        <v>0</v>
      </c>
      <c r="M78" s="645" t="e">
        <f>+'Anexo II'!#REF!</f>
        <v>#REF!</v>
      </c>
      <c r="N78" s="646"/>
      <c r="O78" s="647"/>
      <c r="P78" s="498" t="s">
        <v>843</v>
      </c>
      <c r="Q78" s="407"/>
    </row>
    <row r="79" spans="1:17" s="392" customFormat="1" ht="24.95" hidden="1" customHeight="1">
      <c r="A79" s="388"/>
      <c r="B79" s="428">
        <f>+'Anexo II'!A51</f>
        <v>0</v>
      </c>
      <c r="C79" s="429">
        <f>+'Anexo II'!B51</f>
        <v>0</v>
      </c>
      <c r="D79" s="638">
        <f>+'Anexo II'!C51</f>
        <v>0</v>
      </c>
      <c r="E79" s="639"/>
      <c r="F79" s="430">
        <f>+'Anexo II'!E51</f>
        <v>0</v>
      </c>
      <c r="G79" s="640">
        <f>+'Anexo II'!F51</f>
        <v>0</v>
      </c>
      <c r="H79" s="641"/>
      <c r="I79" s="642">
        <f>+'Anexo II'!G51</f>
        <v>0</v>
      </c>
      <c r="J79" s="643"/>
      <c r="K79" s="644"/>
      <c r="L79" s="431">
        <f>+'Anexo II'!H51</f>
        <v>0</v>
      </c>
      <c r="M79" s="645" t="e">
        <f>+'Anexo II'!#REF!</f>
        <v>#REF!</v>
      </c>
      <c r="N79" s="646"/>
      <c r="O79" s="647"/>
      <c r="P79" s="498" t="s">
        <v>844</v>
      </c>
      <c r="Q79" s="407"/>
    </row>
    <row r="80" spans="1:17" s="392" customFormat="1" ht="24.95" hidden="1" customHeight="1">
      <c r="A80" s="388"/>
      <c r="B80" s="428">
        <f>+'Anexo II'!A52</f>
        <v>0</v>
      </c>
      <c r="C80" s="429">
        <f>+'Anexo II'!B52</f>
        <v>0</v>
      </c>
      <c r="D80" s="638">
        <f>+'Anexo II'!C52</f>
        <v>0</v>
      </c>
      <c r="E80" s="639"/>
      <c r="F80" s="430">
        <f>+'Anexo II'!E52</f>
        <v>0</v>
      </c>
      <c r="G80" s="640">
        <f>+'Anexo II'!F52</f>
        <v>0</v>
      </c>
      <c r="H80" s="641"/>
      <c r="I80" s="642">
        <f>+'Anexo II'!G52</f>
        <v>0</v>
      </c>
      <c r="J80" s="643"/>
      <c r="K80" s="644"/>
      <c r="L80" s="431">
        <f>+'Anexo II'!H52</f>
        <v>0</v>
      </c>
      <c r="M80" s="645" t="e">
        <f>+'Anexo II'!#REF!</f>
        <v>#REF!</v>
      </c>
      <c r="N80" s="646"/>
      <c r="O80" s="647"/>
      <c r="P80" s="498" t="s">
        <v>845</v>
      </c>
      <c r="Q80" s="407"/>
    </row>
    <row r="81" spans="1:17" s="392" customFormat="1" ht="24.95" hidden="1" customHeight="1">
      <c r="A81" s="388"/>
      <c r="B81" s="428">
        <f>+'Anexo II'!A53</f>
        <v>0</v>
      </c>
      <c r="C81" s="429">
        <f>+'Anexo II'!B53</f>
        <v>0</v>
      </c>
      <c r="D81" s="638">
        <f>+'Anexo II'!C53</f>
        <v>0</v>
      </c>
      <c r="E81" s="639"/>
      <c r="F81" s="430">
        <f>+'Anexo II'!E53</f>
        <v>0</v>
      </c>
      <c r="G81" s="640">
        <f>+'Anexo II'!F53</f>
        <v>0</v>
      </c>
      <c r="H81" s="641"/>
      <c r="I81" s="642">
        <f>+'Anexo II'!G53</f>
        <v>0</v>
      </c>
      <c r="J81" s="643"/>
      <c r="K81" s="644"/>
      <c r="L81" s="431">
        <f>+'Anexo II'!H53</f>
        <v>0</v>
      </c>
      <c r="M81" s="645" t="e">
        <f>+'Anexo II'!#REF!</f>
        <v>#REF!</v>
      </c>
      <c r="N81" s="646"/>
      <c r="O81" s="647"/>
      <c r="P81" s="498" t="s">
        <v>846</v>
      </c>
      <c r="Q81" s="407"/>
    </row>
    <row r="82" spans="1:17" s="392" customFormat="1" ht="24.95" hidden="1" customHeight="1">
      <c r="A82" s="388"/>
      <c r="B82" s="428">
        <f>+'Anexo II'!A54</f>
        <v>0</v>
      </c>
      <c r="C82" s="429">
        <f>+'Anexo II'!B54</f>
        <v>0</v>
      </c>
      <c r="D82" s="638">
        <f>+'Anexo II'!C54</f>
        <v>0</v>
      </c>
      <c r="E82" s="639"/>
      <c r="F82" s="430">
        <f>+'Anexo II'!E54</f>
        <v>0</v>
      </c>
      <c r="G82" s="640">
        <f>+'Anexo II'!F54</f>
        <v>0</v>
      </c>
      <c r="H82" s="641"/>
      <c r="I82" s="642">
        <f>+'Anexo II'!G54</f>
        <v>0</v>
      </c>
      <c r="J82" s="643"/>
      <c r="K82" s="644"/>
      <c r="L82" s="431">
        <f>+'Anexo II'!H54</f>
        <v>0</v>
      </c>
      <c r="M82" s="645" t="e">
        <f>+'Anexo II'!#REF!</f>
        <v>#REF!</v>
      </c>
      <c r="N82" s="646"/>
      <c r="O82" s="647"/>
      <c r="P82" s="498" t="s">
        <v>847</v>
      </c>
      <c r="Q82" s="407"/>
    </row>
    <row r="83" spans="1:17" s="392" customFormat="1" ht="24.95" hidden="1" customHeight="1">
      <c r="A83" s="388"/>
      <c r="B83" s="428">
        <f>+'Anexo II'!A55</f>
        <v>0</v>
      </c>
      <c r="C83" s="429">
        <f>+'Anexo II'!B55</f>
        <v>0</v>
      </c>
      <c r="D83" s="638">
        <f>+'Anexo II'!C55</f>
        <v>0</v>
      </c>
      <c r="E83" s="639"/>
      <c r="F83" s="430">
        <f>+'Anexo II'!E55</f>
        <v>0</v>
      </c>
      <c r="G83" s="640">
        <f>+'Anexo II'!F55</f>
        <v>0</v>
      </c>
      <c r="H83" s="641"/>
      <c r="I83" s="642">
        <f>+'Anexo II'!G55</f>
        <v>0</v>
      </c>
      <c r="J83" s="643"/>
      <c r="K83" s="644"/>
      <c r="L83" s="431">
        <f>+'Anexo II'!H55</f>
        <v>0</v>
      </c>
      <c r="M83" s="645" t="e">
        <f>+'Anexo II'!#REF!</f>
        <v>#REF!</v>
      </c>
      <c r="N83" s="646"/>
      <c r="O83" s="647"/>
      <c r="P83" s="498" t="s">
        <v>848</v>
      </c>
      <c r="Q83" s="407"/>
    </row>
    <row r="84" spans="1:17" s="392" customFormat="1" ht="24.95" hidden="1" customHeight="1">
      <c r="A84" s="388"/>
      <c r="B84" s="428">
        <f>+'Anexo II'!A56</f>
        <v>0</v>
      </c>
      <c r="C84" s="429">
        <f>+'Anexo II'!B56</f>
        <v>0</v>
      </c>
      <c r="D84" s="638">
        <f>+'Anexo II'!C56</f>
        <v>0</v>
      </c>
      <c r="E84" s="639"/>
      <c r="F84" s="430">
        <f>+'Anexo II'!E56</f>
        <v>0</v>
      </c>
      <c r="G84" s="640">
        <f>+'Anexo II'!F56</f>
        <v>0</v>
      </c>
      <c r="H84" s="641"/>
      <c r="I84" s="642">
        <f>+'Anexo II'!G56</f>
        <v>0</v>
      </c>
      <c r="J84" s="643"/>
      <c r="K84" s="644"/>
      <c r="L84" s="431">
        <f>+'Anexo II'!H56</f>
        <v>0</v>
      </c>
      <c r="M84" s="645" t="e">
        <f>+'Anexo II'!#REF!</f>
        <v>#REF!</v>
      </c>
      <c r="N84" s="646"/>
      <c r="O84" s="647"/>
      <c r="P84" s="498" t="s">
        <v>849</v>
      </c>
      <c r="Q84" s="407"/>
    </row>
    <row r="85" spans="1:17" s="392" customFormat="1" ht="24.95" hidden="1" customHeight="1">
      <c r="A85" s="388"/>
      <c r="B85" s="428">
        <f>+'Anexo II'!A57</f>
        <v>0</v>
      </c>
      <c r="C85" s="429">
        <f>+'Anexo II'!B57</f>
        <v>0</v>
      </c>
      <c r="D85" s="638">
        <f>+'Anexo II'!C57</f>
        <v>0</v>
      </c>
      <c r="E85" s="639"/>
      <c r="F85" s="430">
        <f>+'Anexo II'!E57</f>
        <v>0</v>
      </c>
      <c r="G85" s="640">
        <f>+'Anexo II'!F57</f>
        <v>0</v>
      </c>
      <c r="H85" s="641"/>
      <c r="I85" s="642">
        <f>+'Anexo II'!G57</f>
        <v>0</v>
      </c>
      <c r="J85" s="643"/>
      <c r="K85" s="644"/>
      <c r="L85" s="431">
        <f>+'Anexo II'!H57</f>
        <v>0</v>
      </c>
      <c r="M85" s="645" t="e">
        <f>+'Anexo II'!#REF!</f>
        <v>#REF!</v>
      </c>
      <c r="N85" s="646"/>
      <c r="O85" s="647"/>
      <c r="P85" s="498" t="s">
        <v>850</v>
      </c>
      <c r="Q85" s="407"/>
    </row>
    <row r="86" spans="1:17" s="392" customFormat="1" ht="24.95" hidden="1" customHeight="1">
      <c r="A86" s="388"/>
      <c r="B86" s="428">
        <f>+'Anexo II'!A58</f>
        <v>0</v>
      </c>
      <c r="C86" s="429">
        <f>+'Anexo II'!B58</f>
        <v>0</v>
      </c>
      <c r="D86" s="638">
        <f>+'Anexo II'!C58</f>
        <v>0</v>
      </c>
      <c r="E86" s="639"/>
      <c r="F86" s="430">
        <f>+'Anexo II'!E58</f>
        <v>0</v>
      </c>
      <c r="G86" s="640">
        <f>+'Anexo II'!F58</f>
        <v>0</v>
      </c>
      <c r="H86" s="641"/>
      <c r="I86" s="642">
        <f>+'Anexo II'!G58</f>
        <v>0</v>
      </c>
      <c r="J86" s="643"/>
      <c r="K86" s="644"/>
      <c r="L86" s="431">
        <f>+'Anexo II'!H58</f>
        <v>0</v>
      </c>
      <c r="M86" s="645" t="e">
        <f>+'Anexo II'!#REF!</f>
        <v>#REF!</v>
      </c>
      <c r="N86" s="646"/>
      <c r="O86" s="647"/>
      <c r="P86" s="498" t="s">
        <v>851</v>
      </c>
      <c r="Q86" s="407"/>
    </row>
    <row r="87" spans="1:17" s="392" customFormat="1" ht="24.95" hidden="1" customHeight="1">
      <c r="A87" s="388"/>
      <c r="B87" s="428">
        <f>+'Anexo II'!A59</f>
        <v>0</v>
      </c>
      <c r="C87" s="429">
        <f>+'Anexo II'!B59</f>
        <v>0</v>
      </c>
      <c r="D87" s="638">
        <f>+'Anexo II'!C59</f>
        <v>0</v>
      </c>
      <c r="E87" s="639"/>
      <c r="F87" s="430">
        <f>+'Anexo II'!E59</f>
        <v>0</v>
      </c>
      <c r="G87" s="640">
        <f>+'Anexo II'!F59</f>
        <v>0</v>
      </c>
      <c r="H87" s="641"/>
      <c r="I87" s="642">
        <f>+'Anexo II'!G59</f>
        <v>0</v>
      </c>
      <c r="J87" s="643"/>
      <c r="K87" s="644"/>
      <c r="L87" s="431">
        <f>+'Anexo II'!H59</f>
        <v>0</v>
      </c>
      <c r="M87" s="645" t="e">
        <f>+'Anexo II'!#REF!</f>
        <v>#REF!</v>
      </c>
      <c r="N87" s="646"/>
      <c r="O87" s="647"/>
      <c r="P87" s="498" t="s">
        <v>852</v>
      </c>
      <c r="Q87" s="407"/>
    </row>
    <row r="88" spans="1:17" s="392" customFormat="1" ht="24.95" hidden="1" customHeight="1">
      <c r="A88" s="388"/>
      <c r="B88" s="428">
        <f>+'Anexo II'!A60</f>
        <v>0</v>
      </c>
      <c r="C88" s="429">
        <f>+'Anexo II'!B60</f>
        <v>0</v>
      </c>
      <c r="D88" s="638">
        <f>+'Anexo II'!C60</f>
        <v>0</v>
      </c>
      <c r="E88" s="639"/>
      <c r="F88" s="430">
        <f>+'Anexo II'!E60</f>
        <v>0</v>
      </c>
      <c r="G88" s="640">
        <f>+'Anexo II'!F60</f>
        <v>0</v>
      </c>
      <c r="H88" s="641"/>
      <c r="I88" s="642">
        <f>+'Anexo II'!G60</f>
        <v>0</v>
      </c>
      <c r="J88" s="643"/>
      <c r="K88" s="644"/>
      <c r="L88" s="431">
        <f>+'Anexo II'!H60</f>
        <v>0</v>
      </c>
      <c r="M88" s="645" t="e">
        <f>+'Anexo II'!#REF!</f>
        <v>#REF!</v>
      </c>
      <c r="N88" s="646"/>
      <c r="O88" s="647"/>
      <c r="P88" s="498" t="s">
        <v>853</v>
      </c>
      <c r="Q88" s="407"/>
    </row>
    <row r="89" spans="1:17" s="392" customFormat="1" ht="24.95" hidden="1" customHeight="1">
      <c r="A89" s="388"/>
      <c r="B89" s="428">
        <f>+'Anexo II'!A61</f>
        <v>0</v>
      </c>
      <c r="C89" s="429">
        <f>+'Anexo II'!B61</f>
        <v>0</v>
      </c>
      <c r="D89" s="638">
        <f>+'Anexo II'!C61</f>
        <v>0</v>
      </c>
      <c r="E89" s="639"/>
      <c r="F89" s="430">
        <f>+'Anexo II'!E61</f>
        <v>0</v>
      </c>
      <c r="G89" s="640">
        <f>+'Anexo II'!F61</f>
        <v>0</v>
      </c>
      <c r="H89" s="641"/>
      <c r="I89" s="642">
        <f>+'Anexo II'!G61</f>
        <v>0</v>
      </c>
      <c r="J89" s="643"/>
      <c r="K89" s="644"/>
      <c r="L89" s="431">
        <f>+'Anexo II'!H61</f>
        <v>0</v>
      </c>
      <c r="M89" s="645" t="e">
        <f>+'Anexo II'!#REF!</f>
        <v>#REF!</v>
      </c>
      <c r="N89" s="646"/>
      <c r="O89" s="647"/>
      <c r="P89" s="498" t="s">
        <v>854</v>
      </c>
      <c r="Q89" s="407"/>
    </row>
    <row r="90" spans="1:17" s="392" customFormat="1" ht="24.95" hidden="1" customHeight="1">
      <c r="A90" s="388"/>
      <c r="B90" s="428">
        <f>+'Anexo II'!A62</f>
        <v>0</v>
      </c>
      <c r="C90" s="429">
        <f>+'Anexo II'!B62</f>
        <v>0</v>
      </c>
      <c r="D90" s="638">
        <f>+'Anexo II'!C62</f>
        <v>0</v>
      </c>
      <c r="E90" s="639"/>
      <c r="F90" s="430">
        <f>+'Anexo II'!E62</f>
        <v>0</v>
      </c>
      <c r="G90" s="640">
        <f>+'Anexo II'!F62</f>
        <v>0</v>
      </c>
      <c r="H90" s="641"/>
      <c r="I90" s="642">
        <f>+'Anexo II'!G62</f>
        <v>0</v>
      </c>
      <c r="J90" s="643"/>
      <c r="K90" s="644"/>
      <c r="L90" s="431">
        <f>+'Anexo II'!H62</f>
        <v>0</v>
      </c>
      <c r="M90" s="645" t="e">
        <f>+'Anexo II'!#REF!</f>
        <v>#REF!</v>
      </c>
      <c r="N90" s="646"/>
      <c r="O90" s="647"/>
      <c r="P90" s="498" t="s">
        <v>855</v>
      </c>
      <c r="Q90" s="407"/>
    </row>
    <row r="91" spans="1:17" s="392" customFormat="1" ht="24.95" hidden="1" customHeight="1">
      <c r="A91" s="388"/>
      <c r="B91" s="428">
        <f>+'Anexo II'!A63</f>
        <v>0</v>
      </c>
      <c r="C91" s="429">
        <f>+'Anexo II'!B63</f>
        <v>0</v>
      </c>
      <c r="D91" s="638">
        <f>+'Anexo II'!C63</f>
        <v>0</v>
      </c>
      <c r="E91" s="639"/>
      <c r="F91" s="430">
        <f>+'Anexo II'!E63</f>
        <v>0</v>
      </c>
      <c r="G91" s="640">
        <f>+'Anexo II'!F63</f>
        <v>0</v>
      </c>
      <c r="H91" s="641"/>
      <c r="I91" s="642">
        <f>+'Anexo II'!G63</f>
        <v>0</v>
      </c>
      <c r="J91" s="643"/>
      <c r="K91" s="644"/>
      <c r="L91" s="431">
        <f>+'Anexo II'!H63</f>
        <v>0</v>
      </c>
      <c r="M91" s="645" t="e">
        <f>+'Anexo II'!#REF!</f>
        <v>#REF!</v>
      </c>
      <c r="N91" s="646"/>
      <c r="O91" s="647"/>
      <c r="P91" s="498" t="s">
        <v>856</v>
      </c>
      <c r="Q91" s="407"/>
    </row>
    <row r="92" spans="1:17" s="392" customFormat="1" ht="24.95" hidden="1" customHeight="1">
      <c r="A92" s="388"/>
      <c r="B92" s="428">
        <f>+'Anexo II'!A64</f>
        <v>0</v>
      </c>
      <c r="C92" s="429">
        <f>+'Anexo II'!B64</f>
        <v>0</v>
      </c>
      <c r="D92" s="638">
        <f>+'Anexo II'!C64</f>
        <v>0</v>
      </c>
      <c r="E92" s="639"/>
      <c r="F92" s="430">
        <f>+'Anexo II'!E64</f>
        <v>0</v>
      </c>
      <c r="G92" s="640">
        <f>+'Anexo II'!F64</f>
        <v>0</v>
      </c>
      <c r="H92" s="641"/>
      <c r="I92" s="642">
        <f>+'Anexo II'!G64</f>
        <v>0</v>
      </c>
      <c r="J92" s="643"/>
      <c r="K92" s="644"/>
      <c r="L92" s="431">
        <f>+'Anexo II'!H64</f>
        <v>0</v>
      </c>
      <c r="M92" s="645" t="e">
        <f>+'Anexo II'!#REF!</f>
        <v>#REF!</v>
      </c>
      <c r="N92" s="646"/>
      <c r="O92" s="647"/>
      <c r="P92" s="498" t="s">
        <v>857</v>
      </c>
      <c r="Q92" s="407"/>
    </row>
    <row r="93" spans="1:17" s="392" customFormat="1" ht="24.95" hidden="1" customHeight="1">
      <c r="A93" s="388"/>
      <c r="B93" s="428">
        <f>+'Anexo II'!A65</f>
        <v>0</v>
      </c>
      <c r="C93" s="429">
        <f>+'Anexo II'!B65</f>
        <v>0</v>
      </c>
      <c r="D93" s="638">
        <f>+'Anexo II'!C65</f>
        <v>0</v>
      </c>
      <c r="E93" s="639"/>
      <c r="F93" s="430">
        <f>+'Anexo II'!E65</f>
        <v>0</v>
      </c>
      <c r="G93" s="640">
        <f>+'Anexo II'!F65</f>
        <v>0</v>
      </c>
      <c r="H93" s="641"/>
      <c r="I93" s="642">
        <f>+'Anexo II'!G65</f>
        <v>0</v>
      </c>
      <c r="J93" s="643"/>
      <c r="K93" s="644"/>
      <c r="L93" s="431">
        <f>+'Anexo II'!H65</f>
        <v>0</v>
      </c>
      <c r="M93" s="645" t="e">
        <f>+'Anexo II'!#REF!</f>
        <v>#REF!</v>
      </c>
      <c r="N93" s="646"/>
      <c r="O93" s="647"/>
      <c r="P93" s="498" t="s">
        <v>858</v>
      </c>
      <c r="Q93" s="407"/>
    </row>
    <row r="94" spans="1:17" s="392" customFormat="1" ht="24.95" hidden="1" customHeight="1">
      <c r="A94" s="388"/>
      <c r="B94" s="428">
        <f>+'Anexo II'!A66</f>
        <v>0</v>
      </c>
      <c r="C94" s="429">
        <f>+'Anexo II'!B66</f>
        <v>0</v>
      </c>
      <c r="D94" s="638">
        <f>+'Anexo II'!C66</f>
        <v>0</v>
      </c>
      <c r="E94" s="639"/>
      <c r="F94" s="430">
        <f>+'Anexo II'!E66</f>
        <v>0</v>
      </c>
      <c r="G94" s="640">
        <f>+'Anexo II'!F66</f>
        <v>0</v>
      </c>
      <c r="H94" s="641"/>
      <c r="I94" s="642">
        <f>+'Anexo II'!G66</f>
        <v>0</v>
      </c>
      <c r="J94" s="643"/>
      <c r="K94" s="644"/>
      <c r="L94" s="431">
        <f>+'Anexo II'!H66</f>
        <v>0</v>
      </c>
      <c r="M94" s="645" t="e">
        <f>+'Anexo II'!#REF!</f>
        <v>#REF!</v>
      </c>
      <c r="N94" s="646"/>
      <c r="O94" s="647"/>
      <c r="P94" s="498" t="s">
        <v>859</v>
      </c>
      <c r="Q94" s="407"/>
    </row>
    <row r="95" spans="1:17" s="392" customFormat="1" ht="24.95" hidden="1" customHeight="1">
      <c r="A95" s="388"/>
      <c r="B95" s="428">
        <f>+'Anexo II'!A67</f>
        <v>0</v>
      </c>
      <c r="C95" s="429">
        <f>+'Anexo II'!B67</f>
        <v>0</v>
      </c>
      <c r="D95" s="638">
        <f>+'Anexo II'!C67</f>
        <v>0</v>
      </c>
      <c r="E95" s="639"/>
      <c r="F95" s="430">
        <f>+'Anexo II'!E67</f>
        <v>0</v>
      </c>
      <c r="G95" s="640">
        <f>+'Anexo II'!F67</f>
        <v>0</v>
      </c>
      <c r="H95" s="641"/>
      <c r="I95" s="642">
        <f>+'Anexo II'!G67</f>
        <v>0</v>
      </c>
      <c r="J95" s="643"/>
      <c r="K95" s="644"/>
      <c r="L95" s="431">
        <f>+'Anexo II'!H67</f>
        <v>0</v>
      </c>
      <c r="M95" s="645" t="e">
        <f>+'Anexo II'!#REF!</f>
        <v>#REF!</v>
      </c>
      <c r="N95" s="646"/>
      <c r="O95" s="647"/>
      <c r="P95" s="498" t="s">
        <v>860</v>
      </c>
      <c r="Q95" s="407"/>
    </row>
    <row r="96" spans="1:17" s="392" customFormat="1" ht="24.95" hidden="1" customHeight="1">
      <c r="A96" s="388"/>
      <c r="B96" s="428">
        <f>+'Anexo II'!A68</f>
        <v>0</v>
      </c>
      <c r="C96" s="429">
        <f>+'Anexo II'!B68</f>
        <v>0</v>
      </c>
      <c r="D96" s="638">
        <f>+'Anexo II'!C68</f>
        <v>0</v>
      </c>
      <c r="E96" s="639"/>
      <c r="F96" s="430">
        <f>+'Anexo II'!E68</f>
        <v>0</v>
      </c>
      <c r="G96" s="640">
        <f>+'Anexo II'!F68</f>
        <v>0</v>
      </c>
      <c r="H96" s="641"/>
      <c r="I96" s="642">
        <f>+'Anexo II'!G68</f>
        <v>0</v>
      </c>
      <c r="J96" s="643"/>
      <c r="K96" s="644"/>
      <c r="L96" s="431">
        <f>+'Anexo II'!H68</f>
        <v>0</v>
      </c>
      <c r="M96" s="645" t="e">
        <f>+'Anexo II'!#REF!</f>
        <v>#REF!</v>
      </c>
      <c r="N96" s="646"/>
      <c r="O96" s="647"/>
      <c r="P96" s="498" t="s">
        <v>861</v>
      </c>
      <c r="Q96" s="407"/>
    </row>
    <row r="97" spans="1:17" s="392" customFormat="1" ht="24.95" hidden="1" customHeight="1">
      <c r="A97" s="388"/>
      <c r="B97" s="428">
        <f>+'Anexo II'!A69</f>
        <v>0</v>
      </c>
      <c r="C97" s="429">
        <f>+'Anexo II'!B69</f>
        <v>0</v>
      </c>
      <c r="D97" s="638">
        <f>+'Anexo II'!C69</f>
        <v>0</v>
      </c>
      <c r="E97" s="639"/>
      <c r="F97" s="430">
        <f>+'Anexo II'!E69</f>
        <v>0</v>
      </c>
      <c r="G97" s="640">
        <f>+'Anexo II'!F69</f>
        <v>0</v>
      </c>
      <c r="H97" s="641"/>
      <c r="I97" s="642">
        <f>+'Anexo II'!G69</f>
        <v>0</v>
      </c>
      <c r="J97" s="643"/>
      <c r="K97" s="644"/>
      <c r="L97" s="431">
        <f>+'Anexo II'!H69</f>
        <v>0</v>
      </c>
      <c r="M97" s="645" t="e">
        <f>+'Anexo II'!#REF!</f>
        <v>#REF!</v>
      </c>
      <c r="N97" s="646"/>
      <c r="O97" s="647"/>
      <c r="P97" s="498" t="s">
        <v>862</v>
      </c>
      <c r="Q97" s="407"/>
    </row>
    <row r="98" spans="1:17" s="392" customFormat="1" ht="24.95" hidden="1" customHeight="1">
      <c r="A98" s="388"/>
      <c r="B98" s="428">
        <f>+'Anexo II'!A70</f>
        <v>0</v>
      </c>
      <c r="C98" s="429">
        <f>+'Anexo II'!B70</f>
        <v>0</v>
      </c>
      <c r="D98" s="638">
        <f>+'Anexo II'!C70</f>
        <v>0</v>
      </c>
      <c r="E98" s="639"/>
      <c r="F98" s="430">
        <f>+'Anexo II'!E70</f>
        <v>0</v>
      </c>
      <c r="G98" s="640">
        <f>+'Anexo II'!F70</f>
        <v>0</v>
      </c>
      <c r="H98" s="641"/>
      <c r="I98" s="642">
        <f>+'Anexo II'!G70</f>
        <v>0</v>
      </c>
      <c r="J98" s="643"/>
      <c r="K98" s="644"/>
      <c r="L98" s="431">
        <f>+'Anexo II'!H70</f>
        <v>0</v>
      </c>
      <c r="M98" s="645" t="e">
        <f>+'Anexo II'!#REF!</f>
        <v>#REF!</v>
      </c>
      <c r="N98" s="646"/>
      <c r="O98" s="647"/>
      <c r="P98" s="498" t="s">
        <v>863</v>
      </c>
      <c r="Q98" s="407"/>
    </row>
    <row r="99" spans="1:17" s="392" customFormat="1" ht="24.95" hidden="1" customHeight="1">
      <c r="A99" s="388"/>
      <c r="B99" s="428">
        <f>+'Anexo II'!A71</f>
        <v>0</v>
      </c>
      <c r="C99" s="429">
        <f>+'Anexo II'!B71</f>
        <v>0</v>
      </c>
      <c r="D99" s="638">
        <f>+'Anexo II'!C71</f>
        <v>0</v>
      </c>
      <c r="E99" s="639"/>
      <c r="F99" s="430">
        <f>+'Anexo II'!E71</f>
        <v>0</v>
      </c>
      <c r="G99" s="640">
        <f>+'Anexo II'!F71</f>
        <v>0</v>
      </c>
      <c r="H99" s="641"/>
      <c r="I99" s="642">
        <f>+'Anexo II'!G71</f>
        <v>0</v>
      </c>
      <c r="J99" s="643"/>
      <c r="K99" s="644"/>
      <c r="L99" s="431">
        <f>+'Anexo II'!H71</f>
        <v>0</v>
      </c>
      <c r="M99" s="645" t="e">
        <f>+'Anexo II'!#REF!</f>
        <v>#REF!</v>
      </c>
      <c r="N99" s="646"/>
      <c r="O99" s="647"/>
      <c r="P99" s="498" t="s">
        <v>864</v>
      </c>
      <c r="Q99" s="407"/>
    </row>
    <row r="100" spans="1:17" s="392" customFormat="1" ht="24.95" hidden="1" customHeight="1">
      <c r="A100" s="388"/>
      <c r="B100" s="428">
        <f>+'Anexo II'!A72</f>
        <v>0</v>
      </c>
      <c r="C100" s="429">
        <f>+'Anexo II'!B72</f>
        <v>0</v>
      </c>
      <c r="D100" s="638">
        <f>+'Anexo II'!C72</f>
        <v>0</v>
      </c>
      <c r="E100" s="639"/>
      <c r="F100" s="430">
        <f>+'Anexo II'!E72</f>
        <v>0</v>
      </c>
      <c r="G100" s="640">
        <f>+'Anexo II'!F72</f>
        <v>0</v>
      </c>
      <c r="H100" s="641"/>
      <c r="I100" s="642">
        <f>+'Anexo II'!G72</f>
        <v>0</v>
      </c>
      <c r="J100" s="643"/>
      <c r="K100" s="644"/>
      <c r="L100" s="431">
        <f>+'Anexo II'!H72</f>
        <v>0</v>
      </c>
      <c r="M100" s="645" t="e">
        <f>+'Anexo II'!#REF!</f>
        <v>#REF!</v>
      </c>
      <c r="N100" s="646"/>
      <c r="O100" s="647"/>
      <c r="P100" s="498" t="s">
        <v>865</v>
      </c>
      <c r="Q100" s="407"/>
    </row>
    <row r="101" spans="1:17" s="392" customFormat="1" ht="24.95" hidden="1" customHeight="1">
      <c r="A101" s="388"/>
      <c r="B101" s="428">
        <f>+'Anexo II'!A73</f>
        <v>0</v>
      </c>
      <c r="C101" s="429">
        <f>+'Anexo II'!B73</f>
        <v>0</v>
      </c>
      <c r="D101" s="638">
        <f>+'Anexo II'!C73</f>
        <v>0</v>
      </c>
      <c r="E101" s="639"/>
      <c r="F101" s="430">
        <f>+'Anexo II'!E73</f>
        <v>0</v>
      </c>
      <c r="G101" s="640">
        <f>+'Anexo II'!F73</f>
        <v>0</v>
      </c>
      <c r="H101" s="641"/>
      <c r="I101" s="642">
        <f>+'Anexo II'!G73</f>
        <v>0</v>
      </c>
      <c r="J101" s="643"/>
      <c r="K101" s="644"/>
      <c r="L101" s="431">
        <f>+'Anexo II'!H73</f>
        <v>0</v>
      </c>
      <c r="M101" s="645" t="e">
        <f>+'Anexo II'!#REF!</f>
        <v>#REF!</v>
      </c>
      <c r="N101" s="646"/>
      <c r="O101" s="647"/>
      <c r="P101" s="498" t="s">
        <v>866</v>
      </c>
      <c r="Q101" s="407"/>
    </row>
    <row r="102" spans="1:17" s="392" customFormat="1" ht="24.95" hidden="1" customHeight="1">
      <c r="A102" s="388"/>
      <c r="B102" s="428">
        <f>+'Anexo II'!A74</f>
        <v>0</v>
      </c>
      <c r="C102" s="429">
        <f>+'Anexo II'!B74</f>
        <v>0</v>
      </c>
      <c r="D102" s="638">
        <f>+'Anexo II'!C74</f>
        <v>0</v>
      </c>
      <c r="E102" s="639"/>
      <c r="F102" s="430">
        <f>+'Anexo II'!E74</f>
        <v>0</v>
      </c>
      <c r="G102" s="640">
        <f>+'Anexo II'!F74</f>
        <v>0</v>
      </c>
      <c r="H102" s="641"/>
      <c r="I102" s="642">
        <f>+'Anexo II'!G74</f>
        <v>0</v>
      </c>
      <c r="J102" s="643"/>
      <c r="K102" s="644"/>
      <c r="L102" s="431">
        <f>+'Anexo II'!H74</f>
        <v>0</v>
      </c>
      <c r="M102" s="645" t="e">
        <f>+'Anexo II'!#REF!</f>
        <v>#REF!</v>
      </c>
      <c r="N102" s="646"/>
      <c r="O102" s="647"/>
      <c r="P102" s="498" t="s">
        <v>867</v>
      </c>
      <c r="Q102" s="407"/>
    </row>
    <row r="103" spans="1:17" s="392" customFormat="1" ht="24.95" hidden="1" customHeight="1">
      <c r="A103" s="388"/>
      <c r="B103" s="428">
        <f>+'Anexo II'!A75</f>
        <v>0</v>
      </c>
      <c r="C103" s="429">
        <f>+'Anexo II'!B75</f>
        <v>0</v>
      </c>
      <c r="D103" s="638">
        <f>+'Anexo II'!C75</f>
        <v>0</v>
      </c>
      <c r="E103" s="639"/>
      <c r="F103" s="430">
        <f>+'Anexo II'!E75</f>
        <v>0</v>
      </c>
      <c r="G103" s="640">
        <f>+'Anexo II'!F75</f>
        <v>0</v>
      </c>
      <c r="H103" s="641"/>
      <c r="I103" s="642">
        <f>+'Anexo II'!G75</f>
        <v>0</v>
      </c>
      <c r="J103" s="643"/>
      <c r="K103" s="644"/>
      <c r="L103" s="431">
        <f>+'Anexo II'!H75</f>
        <v>0</v>
      </c>
      <c r="M103" s="645" t="e">
        <f>+'Anexo II'!#REF!</f>
        <v>#REF!</v>
      </c>
      <c r="N103" s="646"/>
      <c r="O103" s="647"/>
      <c r="P103" s="498" t="s">
        <v>868</v>
      </c>
      <c r="Q103" s="407"/>
    </row>
    <row r="104" spans="1:17" s="392" customFormat="1" ht="24.95" hidden="1" customHeight="1">
      <c r="A104" s="388"/>
      <c r="B104" s="428">
        <f>+'Anexo II'!A76</f>
        <v>0</v>
      </c>
      <c r="C104" s="429">
        <f>+'Anexo II'!B76</f>
        <v>0</v>
      </c>
      <c r="D104" s="638">
        <f>+'Anexo II'!C76</f>
        <v>0</v>
      </c>
      <c r="E104" s="639"/>
      <c r="F104" s="430">
        <f>+'Anexo II'!E76</f>
        <v>0</v>
      </c>
      <c r="G104" s="640">
        <f>+'Anexo II'!F76</f>
        <v>0</v>
      </c>
      <c r="H104" s="641"/>
      <c r="I104" s="642">
        <f>+'Anexo II'!G76</f>
        <v>0</v>
      </c>
      <c r="J104" s="643"/>
      <c r="K104" s="644"/>
      <c r="L104" s="431">
        <f>+'Anexo II'!H76</f>
        <v>0</v>
      </c>
      <c r="M104" s="645" t="e">
        <f>+'Anexo II'!#REF!</f>
        <v>#REF!</v>
      </c>
      <c r="N104" s="646"/>
      <c r="O104" s="647"/>
      <c r="P104" s="498" t="s">
        <v>869</v>
      </c>
      <c r="Q104" s="407"/>
    </row>
    <row r="105" spans="1:17" s="392" customFormat="1" ht="24.95" hidden="1" customHeight="1">
      <c r="A105" s="388"/>
      <c r="B105" s="428">
        <f>+'Anexo II'!A77</f>
        <v>0</v>
      </c>
      <c r="C105" s="429">
        <f>+'Anexo II'!B77</f>
        <v>0</v>
      </c>
      <c r="D105" s="638">
        <f>+'Anexo II'!C77</f>
        <v>0</v>
      </c>
      <c r="E105" s="639"/>
      <c r="F105" s="430">
        <f>+'Anexo II'!E77</f>
        <v>0</v>
      </c>
      <c r="G105" s="640">
        <f>+'Anexo II'!F77</f>
        <v>0</v>
      </c>
      <c r="H105" s="641"/>
      <c r="I105" s="642">
        <f>+'Anexo II'!G77</f>
        <v>0</v>
      </c>
      <c r="J105" s="643"/>
      <c r="K105" s="644"/>
      <c r="L105" s="431">
        <f>+'Anexo II'!H77</f>
        <v>0</v>
      </c>
      <c r="M105" s="645" t="e">
        <f>+'Anexo II'!#REF!</f>
        <v>#REF!</v>
      </c>
      <c r="N105" s="646"/>
      <c r="O105" s="647"/>
      <c r="P105" s="498" t="s">
        <v>870</v>
      </c>
      <c r="Q105" s="407"/>
    </row>
    <row r="106" spans="1:17" s="392" customFormat="1" ht="24.95" hidden="1" customHeight="1">
      <c r="A106" s="388"/>
      <c r="B106" s="428">
        <f>+'Anexo II'!A78</f>
        <v>0</v>
      </c>
      <c r="C106" s="429">
        <f>+'Anexo II'!B78</f>
        <v>0</v>
      </c>
      <c r="D106" s="638">
        <f>+'Anexo II'!C78</f>
        <v>0</v>
      </c>
      <c r="E106" s="639"/>
      <c r="F106" s="430">
        <f>+'Anexo II'!E78</f>
        <v>0</v>
      </c>
      <c r="G106" s="640">
        <f>+'Anexo II'!F78</f>
        <v>0</v>
      </c>
      <c r="H106" s="641"/>
      <c r="I106" s="642">
        <f>+'Anexo II'!G78</f>
        <v>0</v>
      </c>
      <c r="J106" s="643"/>
      <c r="K106" s="644"/>
      <c r="L106" s="431">
        <f>+'Anexo II'!H78</f>
        <v>0</v>
      </c>
      <c r="M106" s="645" t="e">
        <f>+'Anexo II'!#REF!</f>
        <v>#REF!</v>
      </c>
      <c r="N106" s="646"/>
      <c r="O106" s="647"/>
      <c r="P106" s="498" t="s">
        <v>871</v>
      </c>
      <c r="Q106" s="407"/>
    </row>
    <row r="107" spans="1:17" s="392" customFormat="1" ht="24.95" hidden="1" customHeight="1">
      <c r="A107" s="388"/>
      <c r="B107" s="428">
        <f>+'Anexo II'!A79</f>
        <v>0</v>
      </c>
      <c r="C107" s="429">
        <f>+'Anexo II'!B79</f>
        <v>0</v>
      </c>
      <c r="D107" s="638">
        <f>+'Anexo II'!C79</f>
        <v>0</v>
      </c>
      <c r="E107" s="639"/>
      <c r="F107" s="430">
        <f>+'Anexo II'!E79</f>
        <v>0</v>
      </c>
      <c r="G107" s="640">
        <f>+'Anexo II'!F79</f>
        <v>0</v>
      </c>
      <c r="H107" s="641"/>
      <c r="I107" s="642">
        <f>+'Anexo II'!G79</f>
        <v>0</v>
      </c>
      <c r="J107" s="643"/>
      <c r="K107" s="644"/>
      <c r="L107" s="431">
        <f>+'Anexo II'!H79</f>
        <v>0</v>
      </c>
      <c r="M107" s="645" t="e">
        <f>+'Anexo II'!#REF!</f>
        <v>#REF!</v>
      </c>
      <c r="N107" s="646"/>
      <c r="O107" s="647"/>
      <c r="P107" s="498" t="s">
        <v>872</v>
      </c>
      <c r="Q107" s="407"/>
    </row>
    <row r="108" spans="1:17" s="392" customFormat="1" ht="24.95" hidden="1" customHeight="1">
      <c r="A108" s="388"/>
      <c r="B108" s="428">
        <f>+'Anexo II'!A80</f>
        <v>0</v>
      </c>
      <c r="C108" s="429">
        <f>+'Anexo II'!B80</f>
        <v>0</v>
      </c>
      <c r="D108" s="638">
        <f>+'Anexo II'!C80</f>
        <v>0</v>
      </c>
      <c r="E108" s="639"/>
      <c r="F108" s="430">
        <f>+'Anexo II'!E80</f>
        <v>0</v>
      </c>
      <c r="G108" s="640">
        <f>+'Anexo II'!F80</f>
        <v>0</v>
      </c>
      <c r="H108" s="641"/>
      <c r="I108" s="642">
        <f>+'Anexo II'!G80</f>
        <v>0</v>
      </c>
      <c r="J108" s="643"/>
      <c r="K108" s="644"/>
      <c r="L108" s="431">
        <f>+'Anexo II'!H80</f>
        <v>0</v>
      </c>
      <c r="M108" s="645" t="e">
        <f>+'Anexo II'!#REF!</f>
        <v>#REF!</v>
      </c>
      <c r="N108" s="646"/>
      <c r="O108" s="647"/>
      <c r="P108" s="498" t="s">
        <v>873</v>
      </c>
      <c r="Q108" s="407"/>
    </row>
    <row r="109" spans="1:17" s="392" customFormat="1" ht="24.95" hidden="1" customHeight="1">
      <c r="A109" s="388"/>
      <c r="B109" s="428">
        <f>+'Anexo II'!A81</f>
        <v>0</v>
      </c>
      <c r="C109" s="429">
        <f>+'Anexo II'!B81</f>
        <v>0</v>
      </c>
      <c r="D109" s="638">
        <f>+'Anexo II'!C81</f>
        <v>0</v>
      </c>
      <c r="E109" s="639"/>
      <c r="F109" s="430">
        <f>+'Anexo II'!E81</f>
        <v>0</v>
      </c>
      <c r="G109" s="640">
        <f>+'Anexo II'!F81</f>
        <v>0</v>
      </c>
      <c r="H109" s="641"/>
      <c r="I109" s="642">
        <f>+'Anexo II'!G81</f>
        <v>0</v>
      </c>
      <c r="J109" s="643"/>
      <c r="K109" s="644"/>
      <c r="L109" s="431">
        <f>+'Anexo II'!H81</f>
        <v>0</v>
      </c>
      <c r="M109" s="645" t="e">
        <f>+'Anexo II'!#REF!</f>
        <v>#REF!</v>
      </c>
      <c r="N109" s="646"/>
      <c r="O109" s="647"/>
      <c r="P109" s="498" t="s">
        <v>874</v>
      </c>
      <c r="Q109" s="407"/>
    </row>
    <row r="110" spans="1:17" s="392" customFormat="1" ht="24.95" hidden="1" customHeight="1">
      <c r="A110" s="388"/>
      <c r="B110" s="428">
        <f>+'Anexo II'!A82</f>
        <v>0</v>
      </c>
      <c r="C110" s="429">
        <f>+'Anexo II'!B82</f>
        <v>0</v>
      </c>
      <c r="D110" s="638">
        <f>+'Anexo II'!C82</f>
        <v>0</v>
      </c>
      <c r="E110" s="639"/>
      <c r="F110" s="430">
        <f>+'Anexo II'!E82</f>
        <v>0</v>
      </c>
      <c r="G110" s="640">
        <f>+'Anexo II'!F82</f>
        <v>0</v>
      </c>
      <c r="H110" s="641"/>
      <c r="I110" s="642">
        <f>+'Anexo II'!G82</f>
        <v>0</v>
      </c>
      <c r="J110" s="643"/>
      <c r="K110" s="644"/>
      <c r="L110" s="431">
        <f>+'Anexo II'!H82</f>
        <v>0</v>
      </c>
      <c r="M110" s="645" t="e">
        <f>+'Anexo II'!#REF!</f>
        <v>#REF!</v>
      </c>
      <c r="N110" s="646"/>
      <c r="O110" s="647"/>
      <c r="P110" s="498" t="s">
        <v>875</v>
      </c>
      <c r="Q110" s="407"/>
    </row>
    <row r="111" spans="1:17" s="392" customFormat="1" ht="24.95" hidden="1" customHeight="1">
      <c r="A111" s="388"/>
      <c r="B111" s="428">
        <f>+'Anexo II'!A83</f>
        <v>0</v>
      </c>
      <c r="C111" s="429">
        <f>+'Anexo II'!B83</f>
        <v>0</v>
      </c>
      <c r="D111" s="638">
        <f>+'Anexo II'!C83</f>
        <v>0</v>
      </c>
      <c r="E111" s="639"/>
      <c r="F111" s="430">
        <f>+'Anexo II'!E83</f>
        <v>0</v>
      </c>
      <c r="G111" s="640">
        <f>+'Anexo II'!F83</f>
        <v>0</v>
      </c>
      <c r="H111" s="641"/>
      <c r="I111" s="642">
        <f>+'Anexo II'!G83</f>
        <v>0</v>
      </c>
      <c r="J111" s="643"/>
      <c r="K111" s="644"/>
      <c r="L111" s="431">
        <f>+'Anexo II'!H83</f>
        <v>0</v>
      </c>
      <c r="M111" s="645" t="e">
        <f>+'Anexo II'!#REF!</f>
        <v>#REF!</v>
      </c>
      <c r="N111" s="646"/>
      <c r="O111" s="647"/>
      <c r="P111" s="498" t="s">
        <v>876</v>
      </c>
      <c r="Q111" s="407"/>
    </row>
    <row r="112" spans="1:17" s="392" customFormat="1" ht="24.95" hidden="1" customHeight="1">
      <c r="A112" s="388"/>
      <c r="B112" s="428">
        <f>+'Anexo II'!A84</f>
        <v>0</v>
      </c>
      <c r="C112" s="429">
        <f>+'Anexo II'!B84</f>
        <v>0</v>
      </c>
      <c r="D112" s="638">
        <f>+'Anexo II'!C84</f>
        <v>0</v>
      </c>
      <c r="E112" s="639"/>
      <c r="F112" s="430">
        <f>+'Anexo II'!E84</f>
        <v>0</v>
      </c>
      <c r="G112" s="640">
        <f>+'Anexo II'!F84</f>
        <v>0</v>
      </c>
      <c r="H112" s="641"/>
      <c r="I112" s="642">
        <f>+'Anexo II'!G84</f>
        <v>0</v>
      </c>
      <c r="J112" s="643"/>
      <c r="K112" s="644"/>
      <c r="L112" s="431">
        <f>+'Anexo II'!H84</f>
        <v>0</v>
      </c>
      <c r="M112" s="645" t="e">
        <f>+'Anexo II'!#REF!</f>
        <v>#REF!</v>
      </c>
      <c r="N112" s="646"/>
      <c r="O112" s="647"/>
      <c r="P112" s="498" t="s">
        <v>877</v>
      </c>
      <c r="Q112" s="407"/>
    </row>
    <row r="113" spans="1:17" s="392" customFormat="1" ht="24.95" hidden="1" customHeight="1">
      <c r="A113" s="388"/>
      <c r="B113" s="428">
        <f>+'Anexo II'!A85</f>
        <v>0</v>
      </c>
      <c r="C113" s="429">
        <f>+'Anexo II'!B85</f>
        <v>0</v>
      </c>
      <c r="D113" s="638">
        <f>+'Anexo II'!C85</f>
        <v>0</v>
      </c>
      <c r="E113" s="639"/>
      <c r="F113" s="430">
        <f>+'Anexo II'!E85</f>
        <v>0</v>
      </c>
      <c r="G113" s="640">
        <f>+'Anexo II'!F85</f>
        <v>0</v>
      </c>
      <c r="H113" s="641"/>
      <c r="I113" s="642">
        <f>+'Anexo II'!G85</f>
        <v>0</v>
      </c>
      <c r="J113" s="643"/>
      <c r="K113" s="644"/>
      <c r="L113" s="431">
        <f>+'Anexo II'!H85</f>
        <v>0</v>
      </c>
      <c r="M113" s="645" t="e">
        <f>+'Anexo II'!#REF!</f>
        <v>#REF!</v>
      </c>
      <c r="N113" s="646"/>
      <c r="O113" s="647"/>
      <c r="P113" s="498" t="s">
        <v>878</v>
      </c>
      <c r="Q113" s="407"/>
    </row>
    <row r="114" spans="1:17" s="392" customFormat="1" ht="24.95" hidden="1" customHeight="1">
      <c r="A114" s="388"/>
      <c r="B114" s="428">
        <f>+'Anexo II'!A86</f>
        <v>0</v>
      </c>
      <c r="C114" s="429">
        <f>+'Anexo II'!B86</f>
        <v>0</v>
      </c>
      <c r="D114" s="638">
        <f>+'Anexo II'!C86</f>
        <v>0</v>
      </c>
      <c r="E114" s="639"/>
      <c r="F114" s="430">
        <f>+'Anexo II'!E86</f>
        <v>0</v>
      </c>
      <c r="G114" s="640">
        <f>+'Anexo II'!F86</f>
        <v>0</v>
      </c>
      <c r="H114" s="641"/>
      <c r="I114" s="642">
        <f>+'Anexo II'!G86</f>
        <v>0</v>
      </c>
      <c r="J114" s="643"/>
      <c r="K114" s="644"/>
      <c r="L114" s="431">
        <f>+'Anexo II'!H86</f>
        <v>0</v>
      </c>
      <c r="M114" s="645" t="e">
        <f>+'Anexo II'!#REF!</f>
        <v>#REF!</v>
      </c>
      <c r="N114" s="646"/>
      <c r="O114" s="647"/>
      <c r="P114" s="498" t="s">
        <v>879</v>
      </c>
      <c r="Q114" s="407"/>
    </row>
    <row r="115" spans="1:17" s="392" customFormat="1" ht="24.95" hidden="1" customHeight="1">
      <c r="A115" s="388"/>
      <c r="B115" s="428">
        <f>+'Anexo II'!A87</f>
        <v>0</v>
      </c>
      <c r="C115" s="429">
        <f>+'Anexo II'!B87</f>
        <v>0</v>
      </c>
      <c r="D115" s="638">
        <f>+'Anexo II'!C87</f>
        <v>0</v>
      </c>
      <c r="E115" s="639"/>
      <c r="F115" s="430">
        <f>+'Anexo II'!E87</f>
        <v>0</v>
      </c>
      <c r="G115" s="640">
        <f>+'Anexo II'!F87</f>
        <v>0</v>
      </c>
      <c r="H115" s="641"/>
      <c r="I115" s="642">
        <f>+'Anexo II'!G87</f>
        <v>0</v>
      </c>
      <c r="J115" s="643"/>
      <c r="K115" s="644"/>
      <c r="L115" s="431">
        <f>+'Anexo II'!H87</f>
        <v>0</v>
      </c>
      <c r="M115" s="645" t="e">
        <f>+'Anexo II'!#REF!</f>
        <v>#REF!</v>
      </c>
      <c r="N115" s="646"/>
      <c r="O115" s="647"/>
      <c r="P115" s="498" t="s">
        <v>880</v>
      </c>
      <c r="Q115" s="407"/>
    </row>
    <row r="116" spans="1:17" s="392" customFormat="1" ht="24.95" hidden="1" customHeight="1">
      <c r="A116" s="388"/>
      <c r="B116" s="428">
        <f>+'Anexo II'!A88</f>
        <v>0</v>
      </c>
      <c r="C116" s="429">
        <f>+'Anexo II'!B88</f>
        <v>0</v>
      </c>
      <c r="D116" s="638">
        <f>+'Anexo II'!C88</f>
        <v>0</v>
      </c>
      <c r="E116" s="639"/>
      <c r="F116" s="430">
        <f>+'Anexo II'!E88</f>
        <v>0</v>
      </c>
      <c r="G116" s="640">
        <f>+'Anexo II'!F88</f>
        <v>0</v>
      </c>
      <c r="H116" s="641"/>
      <c r="I116" s="642">
        <f>+'Anexo II'!G88</f>
        <v>0</v>
      </c>
      <c r="J116" s="643"/>
      <c r="K116" s="644"/>
      <c r="L116" s="431">
        <f>+'Anexo II'!H88</f>
        <v>0</v>
      </c>
      <c r="M116" s="645" t="e">
        <f>+'Anexo II'!#REF!</f>
        <v>#REF!</v>
      </c>
      <c r="N116" s="646"/>
      <c r="O116" s="647"/>
      <c r="P116" s="498" t="s">
        <v>881</v>
      </c>
      <c r="Q116" s="407"/>
    </row>
    <row r="117" spans="1:17" s="392" customFormat="1" ht="24.95" hidden="1" customHeight="1">
      <c r="A117" s="388"/>
      <c r="B117" s="428">
        <f>+'Anexo II'!A89</f>
        <v>0</v>
      </c>
      <c r="C117" s="429">
        <f>+'Anexo II'!B89</f>
        <v>0</v>
      </c>
      <c r="D117" s="638">
        <f>+'Anexo II'!C89</f>
        <v>0</v>
      </c>
      <c r="E117" s="639"/>
      <c r="F117" s="430">
        <f>+'Anexo II'!E89</f>
        <v>0</v>
      </c>
      <c r="G117" s="640">
        <f>+'Anexo II'!F89</f>
        <v>0</v>
      </c>
      <c r="H117" s="641"/>
      <c r="I117" s="642">
        <f>+'Anexo II'!G89</f>
        <v>0</v>
      </c>
      <c r="J117" s="643"/>
      <c r="K117" s="644"/>
      <c r="L117" s="431">
        <f>+'Anexo II'!H89</f>
        <v>0</v>
      </c>
      <c r="M117" s="645" t="e">
        <f>+'Anexo II'!#REF!</f>
        <v>#REF!</v>
      </c>
      <c r="N117" s="646"/>
      <c r="O117" s="647"/>
      <c r="P117" s="498" t="s">
        <v>882</v>
      </c>
      <c r="Q117" s="407"/>
    </row>
    <row r="118" spans="1:17" s="392" customFormat="1" ht="24.95" hidden="1" customHeight="1">
      <c r="A118" s="388"/>
      <c r="B118" s="428">
        <f>+'Anexo II'!A90</f>
        <v>0</v>
      </c>
      <c r="C118" s="429">
        <f>+'Anexo II'!B90</f>
        <v>0</v>
      </c>
      <c r="D118" s="638">
        <f>+'Anexo II'!C90</f>
        <v>0</v>
      </c>
      <c r="E118" s="639"/>
      <c r="F118" s="430">
        <f>+'Anexo II'!E90</f>
        <v>0</v>
      </c>
      <c r="G118" s="640">
        <f>+'Anexo II'!F90</f>
        <v>0</v>
      </c>
      <c r="H118" s="641"/>
      <c r="I118" s="642">
        <f>+'Anexo II'!G90</f>
        <v>0</v>
      </c>
      <c r="J118" s="643"/>
      <c r="K118" s="644"/>
      <c r="L118" s="431">
        <f>+'Anexo II'!H90</f>
        <v>0</v>
      </c>
      <c r="M118" s="645" t="e">
        <f>+'Anexo II'!#REF!</f>
        <v>#REF!</v>
      </c>
      <c r="N118" s="646"/>
      <c r="O118" s="647"/>
      <c r="P118" s="498" t="s">
        <v>883</v>
      </c>
      <c r="Q118" s="407"/>
    </row>
    <row r="119" spans="1:17" s="392" customFormat="1" ht="24.95" hidden="1" customHeight="1">
      <c r="A119" s="388"/>
      <c r="B119" s="428">
        <f>+'Anexo II'!A91</f>
        <v>0</v>
      </c>
      <c r="C119" s="429">
        <f>+'Anexo II'!B91</f>
        <v>0</v>
      </c>
      <c r="D119" s="638">
        <f>+'Anexo II'!C91</f>
        <v>0</v>
      </c>
      <c r="E119" s="639"/>
      <c r="F119" s="430">
        <f>+'Anexo II'!E91</f>
        <v>0</v>
      </c>
      <c r="G119" s="640">
        <f>+'Anexo II'!F91</f>
        <v>0</v>
      </c>
      <c r="H119" s="641"/>
      <c r="I119" s="642">
        <f>+'Anexo II'!G91</f>
        <v>0</v>
      </c>
      <c r="J119" s="643"/>
      <c r="K119" s="644"/>
      <c r="L119" s="431">
        <f>+'Anexo II'!H91</f>
        <v>0</v>
      </c>
      <c r="M119" s="645" t="e">
        <f>+'Anexo II'!#REF!</f>
        <v>#REF!</v>
      </c>
      <c r="N119" s="646"/>
      <c r="O119" s="647"/>
      <c r="P119" s="498" t="s">
        <v>884</v>
      </c>
      <c r="Q119" s="407"/>
    </row>
    <row r="120" spans="1:17" s="392" customFormat="1" ht="24.95" hidden="1" customHeight="1">
      <c r="A120" s="388"/>
      <c r="B120" s="428">
        <f>+'Anexo II'!A92</f>
        <v>0</v>
      </c>
      <c r="C120" s="429">
        <f>+'Anexo II'!B92</f>
        <v>0</v>
      </c>
      <c r="D120" s="638">
        <f>+'Anexo II'!C92</f>
        <v>0</v>
      </c>
      <c r="E120" s="639"/>
      <c r="F120" s="430">
        <f>+'Anexo II'!E92</f>
        <v>0</v>
      </c>
      <c r="G120" s="640">
        <f>+'Anexo II'!F92</f>
        <v>0</v>
      </c>
      <c r="H120" s="641"/>
      <c r="I120" s="642">
        <f>+'Anexo II'!G92</f>
        <v>0</v>
      </c>
      <c r="J120" s="643"/>
      <c r="K120" s="644"/>
      <c r="L120" s="431">
        <f>+'Anexo II'!H92</f>
        <v>0</v>
      </c>
      <c r="M120" s="645" t="e">
        <f>+'Anexo II'!#REF!</f>
        <v>#REF!</v>
      </c>
      <c r="N120" s="646"/>
      <c r="O120" s="647"/>
      <c r="P120" s="498" t="s">
        <v>885</v>
      </c>
      <c r="Q120" s="407"/>
    </row>
    <row r="121" spans="1:17" s="392" customFormat="1" ht="24.95" hidden="1" customHeight="1">
      <c r="A121" s="388"/>
      <c r="B121" s="428">
        <f>+'Anexo II'!A93</f>
        <v>0</v>
      </c>
      <c r="C121" s="429">
        <f>+'Anexo II'!B93</f>
        <v>0</v>
      </c>
      <c r="D121" s="638">
        <f>+'Anexo II'!C93</f>
        <v>0</v>
      </c>
      <c r="E121" s="639"/>
      <c r="F121" s="430">
        <f>+'Anexo II'!E93</f>
        <v>0</v>
      </c>
      <c r="G121" s="640">
        <f>+'Anexo II'!F93</f>
        <v>0</v>
      </c>
      <c r="H121" s="641"/>
      <c r="I121" s="642">
        <f>+'Anexo II'!G93</f>
        <v>0</v>
      </c>
      <c r="J121" s="643"/>
      <c r="K121" s="644"/>
      <c r="L121" s="431">
        <f>+'Anexo II'!H93</f>
        <v>0</v>
      </c>
      <c r="M121" s="645" t="e">
        <f>+'Anexo II'!#REF!</f>
        <v>#REF!</v>
      </c>
      <c r="N121" s="646"/>
      <c r="O121" s="647"/>
      <c r="P121" s="498" t="s">
        <v>886</v>
      </c>
      <c r="Q121" s="407"/>
    </row>
    <row r="122" spans="1:17" s="392" customFormat="1" ht="24.95" hidden="1" customHeight="1">
      <c r="A122" s="388"/>
      <c r="B122" s="428">
        <f>+'Anexo II'!A94</f>
        <v>0</v>
      </c>
      <c r="C122" s="429">
        <f>+'Anexo II'!B94</f>
        <v>0</v>
      </c>
      <c r="D122" s="638">
        <f>+'Anexo II'!C94</f>
        <v>0</v>
      </c>
      <c r="E122" s="639"/>
      <c r="F122" s="430">
        <f>+'Anexo II'!E94</f>
        <v>0</v>
      </c>
      <c r="G122" s="640">
        <f>+'Anexo II'!F94</f>
        <v>0</v>
      </c>
      <c r="H122" s="641"/>
      <c r="I122" s="642">
        <f>+'Anexo II'!G94</f>
        <v>0</v>
      </c>
      <c r="J122" s="643"/>
      <c r="K122" s="644"/>
      <c r="L122" s="431">
        <f>+'Anexo II'!H94</f>
        <v>0</v>
      </c>
      <c r="M122" s="645" t="e">
        <f>+'Anexo II'!#REF!</f>
        <v>#REF!</v>
      </c>
      <c r="N122" s="646"/>
      <c r="O122" s="647"/>
      <c r="P122" s="498" t="s">
        <v>887</v>
      </c>
      <c r="Q122" s="407"/>
    </row>
    <row r="123" spans="1:17" s="392" customFormat="1" ht="24.95" hidden="1" customHeight="1">
      <c r="A123" s="388"/>
      <c r="B123" s="428">
        <f>+'Anexo II'!A95</f>
        <v>0</v>
      </c>
      <c r="C123" s="429">
        <f>+'Anexo II'!B95</f>
        <v>0</v>
      </c>
      <c r="D123" s="638">
        <f>+'Anexo II'!C95</f>
        <v>0</v>
      </c>
      <c r="E123" s="639"/>
      <c r="F123" s="430">
        <f>+'Anexo II'!E95</f>
        <v>0</v>
      </c>
      <c r="G123" s="640">
        <f>+'Anexo II'!F95</f>
        <v>0</v>
      </c>
      <c r="H123" s="641"/>
      <c r="I123" s="642">
        <f>+'Anexo II'!G95</f>
        <v>0</v>
      </c>
      <c r="J123" s="643"/>
      <c r="K123" s="644"/>
      <c r="L123" s="431">
        <f>+'Anexo II'!H95</f>
        <v>0</v>
      </c>
      <c r="M123" s="645" t="e">
        <f>+'Anexo II'!#REF!</f>
        <v>#REF!</v>
      </c>
      <c r="N123" s="646"/>
      <c r="O123" s="647"/>
      <c r="P123" s="498" t="s">
        <v>888</v>
      </c>
      <c r="Q123" s="407"/>
    </row>
    <row r="124" spans="1:17" s="392" customFormat="1" ht="24.95" hidden="1" customHeight="1">
      <c r="A124" s="388"/>
      <c r="B124" s="428">
        <f>+'Anexo II'!A96</f>
        <v>0</v>
      </c>
      <c r="C124" s="429">
        <f>+'Anexo II'!B96</f>
        <v>0</v>
      </c>
      <c r="D124" s="638">
        <f>+'Anexo II'!C96</f>
        <v>0</v>
      </c>
      <c r="E124" s="639"/>
      <c r="F124" s="430">
        <f>+'Anexo II'!E96</f>
        <v>0</v>
      </c>
      <c r="G124" s="640">
        <f>+'Anexo II'!F96</f>
        <v>0</v>
      </c>
      <c r="H124" s="641"/>
      <c r="I124" s="642">
        <f>+'Anexo II'!G96</f>
        <v>0</v>
      </c>
      <c r="J124" s="643"/>
      <c r="K124" s="644"/>
      <c r="L124" s="431">
        <f>+'Anexo II'!H96</f>
        <v>0</v>
      </c>
      <c r="M124" s="645" t="e">
        <f>+'Anexo II'!#REF!</f>
        <v>#REF!</v>
      </c>
      <c r="N124" s="646"/>
      <c r="O124" s="647"/>
      <c r="P124" s="498" t="s">
        <v>889</v>
      </c>
      <c r="Q124" s="407"/>
    </row>
    <row r="125" spans="1:17" s="392" customFormat="1" ht="24.95" hidden="1" customHeight="1">
      <c r="A125" s="388"/>
      <c r="B125" s="428">
        <f>+'Anexo II'!A97</f>
        <v>0</v>
      </c>
      <c r="C125" s="429">
        <f>+'Anexo II'!B97</f>
        <v>0</v>
      </c>
      <c r="D125" s="638">
        <f>+'Anexo II'!C97</f>
        <v>0</v>
      </c>
      <c r="E125" s="639"/>
      <c r="F125" s="430">
        <f>+'Anexo II'!E97</f>
        <v>0</v>
      </c>
      <c r="G125" s="640">
        <f>+'Anexo II'!F97</f>
        <v>0</v>
      </c>
      <c r="H125" s="641"/>
      <c r="I125" s="642">
        <f>+'Anexo II'!G97</f>
        <v>0</v>
      </c>
      <c r="J125" s="643"/>
      <c r="K125" s="644"/>
      <c r="L125" s="431">
        <f>+'Anexo II'!H97</f>
        <v>0</v>
      </c>
      <c r="M125" s="645" t="e">
        <f>+'Anexo II'!#REF!</f>
        <v>#REF!</v>
      </c>
      <c r="N125" s="646"/>
      <c r="O125" s="647"/>
      <c r="P125" s="498" t="s">
        <v>890</v>
      </c>
      <c r="Q125" s="407"/>
    </row>
    <row r="126" spans="1:17" s="392" customFormat="1" ht="24.95" hidden="1" customHeight="1">
      <c r="A126" s="388"/>
      <c r="B126" s="428">
        <f>+'Anexo II'!A98</f>
        <v>0</v>
      </c>
      <c r="C126" s="429">
        <f>+'Anexo II'!B98</f>
        <v>0</v>
      </c>
      <c r="D126" s="638">
        <f>+'Anexo II'!C98</f>
        <v>0</v>
      </c>
      <c r="E126" s="639"/>
      <c r="F126" s="430">
        <f>+'Anexo II'!E98</f>
        <v>0</v>
      </c>
      <c r="G126" s="640">
        <f>+'Anexo II'!F98</f>
        <v>0</v>
      </c>
      <c r="H126" s="641"/>
      <c r="I126" s="642">
        <f>+'Anexo II'!G98</f>
        <v>0</v>
      </c>
      <c r="J126" s="643"/>
      <c r="K126" s="644"/>
      <c r="L126" s="431">
        <f>+'Anexo II'!H98</f>
        <v>0</v>
      </c>
      <c r="M126" s="645" t="e">
        <f>+'Anexo II'!#REF!</f>
        <v>#REF!</v>
      </c>
      <c r="N126" s="646"/>
      <c r="O126" s="647"/>
      <c r="P126" s="498" t="s">
        <v>891</v>
      </c>
      <c r="Q126" s="407"/>
    </row>
    <row r="127" spans="1:17" s="392" customFormat="1" ht="24.95" hidden="1" customHeight="1">
      <c r="A127" s="388"/>
      <c r="B127" s="428">
        <f>+'Anexo II'!A99</f>
        <v>0</v>
      </c>
      <c r="C127" s="429">
        <f>+'Anexo II'!B99</f>
        <v>0</v>
      </c>
      <c r="D127" s="638">
        <f>+'Anexo II'!C99</f>
        <v>0</v>
      </c>
      <c r="E127" s="639"/>
      <c r="F127" s="430">
        <f>+'Anexo II'!E99</f>
        <v>0</v>
      </c>
      <c r="G127" s="640">
        <f>+'Anexo II'!F99</f>
        <v>0</v>
      </c>
      <c r="H127" s="641"/>
      <c r="I127" s="642">
        <f>+'Anexo II'!G99</f>
        <v>0</v>
      </c>
      <c r="J127" s="643"/>
      <c r="K127" s="644"/>
      <c r="L127" s="431">
        <f>+'Anexo II'!H99</f>
        <v>0</v>
      </c>
      <c r="M127" s="645" t="e">
        <f>+'Anexo II'!#REF!</f>
        <v>#REF!</v>
      </c>
      <c r="N127" s="646"/>
      <c r="O127" s="647"/>
      <c r="P127" s="498" t="s">
        <v>892</v>
      </c>
      <c r="Q127" s="407"/>
    </row>
    <row r="128" spans="1:17" s="392" customFormat="1" ht="24.95" hidden="1" customHeight="1">
      <c r="A128" s="388"/>
      <c r="B128" s="428">
        <f>+'Anexo II'!A100</f>
        <v>0</v>
      </c>
      <c r="C128" s="429">
        <f>+'Anexo II'!B100</f>
        <v>0</v>
      </c>
      <c r="D128" s="638">
        <f>+'Anexo II'!C100</f>
        <v>0</v>
      </c>
      <c r="E128" s="639"/>
      <c r="F128" s="430">
        <f>+'Anexo II'!E100</f>
        <v>0</v>
      </c>
      <c r="G128" s="640">
        <f>+'Anexo II'!F100</f>
        <v>0</v>
      </c>
      <c r="H128" s="641"/>
      <c r="I128" s="642">
        <f>+'Anexo II'!G100</f>
        <v>0</v>
      </c>
      <c r="J128" s="643"/>
      <c r="K128" s="644"/>
      <c r="L128" s="431">
        <f>+'Anexo II'!H100</f>
        <v>0</v>
      </c>
      <c r="M128" s="645" t="e">
        <f>+'Anexo II'!#REF!</f>
        <v>#REF!</v>
      </c>
      <c r="N128" s="646"/>
      <c r="O128" s="647"/>
      <c r="P128" s="498" t="s">
        <v>893</v>
      </c>
      <c r="Q128" s="407"/>
    </row>
    <row r="129" spans="1:17" s="392" customFormat="1" ht="24.95" hidden="1" customHeight="1">
      <c r="A129" s="388"/>
      <c r="B129" s="428">
        <f>+'Anexo II'!A101</f>
        <v>0</v>
      </c>
      <c r="C129" s="429">
        <f>+'Anexo II'!B101</f>
        <v>0</v>
      </c>
      <c r="D129" s="638">
        <f>+'Anexo II'!C101</f>
        <v>0</v>
      </c>
      <c r="E129" s="639"/>
      <c r="F129" s="430">
        <f>+'Anexo II'!E101</f>
        <v>0</v>
      </c>
      <c r="G129" s="640">
        <f>+'Anexo II'!F101</f>
        <v>0</v>
      </c>
      <c r="H129" s="641"/>
      <c r="I129" s="642">
        <f>+'Anexo II'!G101</f>
        <v>0</v>
      </c>
      <c r="J129" s="643"/>
      <c r="K129" s="644"/>
      <c r="L129" s="431">
        <f>+'Anexo II'!H101</f>
        <v>0</v>
      </c>
      <c r="M129" s="645" t="e">
        <f>+'Anexo II'!#REF!</f>
        <v>#REF!</v>
      </c>
      <c r="N129" s="646"/>
      <c r="O129" s="647"/>
      <c r="P129" s="498" t="s">
        <v>894</v>
      </c>
      <c r="Q129" s="407"/>
    </row>
    <row r="130" spans="1:17" s="392" customFormat="1" ht="24.95" hidden="1" customHeight="1">
      <c r="A130" s="388"/>
      <c r="B130" s="428">
        <f>+'Anexo II'!A102</f>
        <v>0</v>
      </c>
      <c r="C130" s="429">
        <f>+'Anexo II'!B102</f>
        <v>0</v>
      </c>
      <c r="D130" s="638">
        <f>+'Anexo II'!C102</f>
        <v>0</v>
      </c>
      <c r="E130" s="639"/>
      <c r="F130" s="430">
        <f>+'Anexo II'!E102</f>
        <v>0</v>
      </c>
      <c r="G130" s="640">
        <f>+'Anexo II'!F102</f>
        <v>0</v>
      </c>
      <c r="H130" s="641"/>
      <c r="I130" s="642">
        <f>+'Anexo II'!G102</f>
        <v>0</v>
      </c>
      <c r="J130" s="643"/>
      <c r="K130" s="644"/>
      <c r="L130" s="431">
        <f>+'Anexo II'!H102</f>
        <v>0</v>
      </c>
      <c r="M130" s="645" t="e">
        <f>+'Anexo II'!#REF!</f>
        <v>#REF!</v>
      </c>
      <c r="N130" s="646"/>
      <c r="O130" s="647"/>
      <c r="P130" s="498" t="s">
        <v>895</v>
      </c>
      <c r="Q130" s="407"/>
    </row>
    <row r="131" spans="1:17" s="392" customFormat="1" ht="24.95" hidden="1" customHeight="1">
      <c r="A131" s="388"/>
      <c r="B131" s="428">
        <f>+'Anexo II'!A103</f>
        <v>0</v>
      </c>
      <c r="C131" s="429">
        <f>+'Anexo II'!B103</f>
        <v>0</v>
      </c>
      <c r="D131" s="638">
        <f>+'Anexo II'!C103</f>
        <v>0</v>
      </c>
      <c r="E131" s="639"/>
      <c r="F131" s="430">
        <f>+'Anexo II'!E103</f>
        <v>0</v>
      </c>
      <c r="G131" s="640">
        <f>+'Anexo II'!F103</f>
        <v>0</v>
      </c>
      <c r="H131" s="641"/>
      <c r="I131" s="642">
        <f>+'Anexo II'!G103</f>
        <v>0</v>
      </c>
      <c r="J131" s="643"/>
      <c r="K131" s="644"/>
      <c r="L131" s="431">
        <f>+'Anexo II'!H103</f>
        <v>0</v>
      </c>
      <c r="M131" s="645" t="e">
        <f>+'Anexo II'!#REF!</f>
        <v>#REF!</v>
      </c>
      <c r="N131" s="646"/>
      <c r="O131" s="647"/>
      <c r="P131" s="498" t="s">
        <v>896</v>
      </c>
      <c r="Q131" s="407"/>
    </row>
    <row r="132" spans="1:17" s="392" customFormat="1" ht="24.95" hidden="1" customHeight="1">
      <c r="A132" s="388"/>
      <c r="B132" s="428">
        <f>+'Anexo II'!A104</f>
        <v>0</v>
      </c>
      <c r="C132" s="429">
        <f>+'Anexo II'!B104</f>
        <v>0</v>
      </c>
      <c r="D132" s="638">
        <f>+'Anexo II'!C104</f>
        <v>0</v>
      </c>
      <c r="E132" s="639"/>
      <c r="F132" s="430">
        <f>+'Anexo II'!E104</f>
        <v>0</v>
      </c>
      <c r="G132" s="640">
        <f>+'Anexo II'!F104</f>
        <v>0</v>
      </c>
      <c r="H132" s="641"/>
      <c r="I132" s="642">
        <f>+'Anexo II'!G104</f>
        <v>0</v>
      </c>
      <c r="J132" s="643"/>
      <c r="K132" s="644"/>
      <c r="L132" s="431">
        <f>+'Anexo II'!H104</f>
        <v>0</v>
      </c>
      <c r="M132" s="645" t="e">
        <f>+'Anexo II'!#REF!</f>
        <v>#REF!</v>
      </c>
      <c r="N132" s="646"/>
      <c r="O132" s="647"/>
      <c r="P132" s="498" t="s">
        <v>897</v>
      </c>
      <c r="Q132" s="407"/>
    </row>
    <row r="133" spans="1:17" s="392" customFormat="1" ht="24.95" hidden="1" customHeight="1">
      <c r="A133" s="388"/>
      <c r="B133" s="428">
        <f>+'Anexo II'!A105</f>
        <v>0</v>
      </c>
      <c r="C133" s="429">
        <f>+'Anexo II'!B105</f>
        <v>0</v>
      </c>
      <c r="D133" s="638">
        <f>+'Anexo II'!C105</f>
        <v>0</v>
      </c>
      <c r="E133" s="639"/>
      <c r="F133" s="430">
        <f>+'Anexo II'!E105</f>
        <v>0</v>
      </c>
      <c r="G133" s="640">
        <f>+'Anexo II'!F105</f>
        <v>0</v>
      </c>
      <c r="H133" s="641"/>
      <c r="I133" s="642">
        <f>+'Anexo II'!G105</f>
        <v>0</v>
      </c>
      <c r="J133" s="643"/>
      <c r="K133" s="644"/>
      <c r="L133" s="431">
        <f>+'Anexo II'!H105</f>
        <v>0</v>
      </c>
      <c r="M133" s="645" t="e">
        <f>+'Anexo II'!#REF!</f>
        <v>#REF!</v>
      </c>
      <c r="N133" s="646"/>
      <c r="O133" s="647"/>
      <c r="P133" s="498" t="s">
        <v>898</v>
      </c>
      <c r="Q133" s="407"/>
    </row>
    <row r="134" spans="1:17" s="392" customFormat="1" ht="24.95" hidden="1" customHeight="1">
      <c r="A134" s="388"/>
      <c r="B134" s="428">
        <f>+'Anexo II'!A106</f>
        <v>0</v>
      </c>
      <c r="C134" s="429">
        <f>+'Anexo II'!B106</f>
        <v>0</v>
      </c>
      <c r="D134" s="638">
        <f>+'Anexo II'!C106</f>
        <v>0</v>
      </c>
      <c r="E134" s="639"/>
      <c r="F134" s="430">
        <f>+'Anexo II'!E106</f>
        <v>0</v>
      </c>
      <c r="G134" s="640">
        <f>+'Anexo II'!F106</f>
        <v>0</v>
      </c>
      <c r="H134" s="641"/>
      <c r="I134" s="642">
        <f>+'Anexo II'!G106</f>
        <v>0</v>
      </c>
      <c r="J134" s="643"/>
      <c r="K134" s="644"/>
      <c r="L134" s="431">
        <f>+'Anexo II'!H106</f>
        <v>0</v>
      </c>
      <c r="M134" s="645" t="e">
        <f>+'Anexo II'!#REF!</f>
        <v>#REF!</v>
      </c>
      <c r="N134" s="646"/>
      <c r="O134" s="647"/>
      <c r="P134" s="498" t="s">
        <v>899</v>
      </c>
      <c r="Q134" s="407"/>
    </row>
    <row r="135" spans="1:17" s="392" customFormat="1" ht="24.95" hidden="1" customHeight="1">
      <c r="A135" s="388"/>
      <c r="B135" s="428">
        <f>+'Anexo II'!A107</f>
        <v>0</v>
      </c>
      <c r="C135" s="429">
        <f>+'Anexo II'!B107</f>
        <v>0</v>
      </c>
      <c r="D135" s="638">
        <f>+'Anexo II'!C107</f>
        <v>0</v>
      </c>
      <c r="E135" s="639"/>
      <c r="F135" s="430">
        <f>+'Anexo II'!E107</f>
        <v>0</v>
      </c>
      <c r="G135" s="640">
        <f>+'Anexo II'!F107</f>
        <v>0</v>
      </c>
      <c r="H135" s="641"/>
      <c r="I135" s="642">
        <f>+'Anexo II'!G107</f>
        <v>0</v>
      </c>
      <c r="J135" s="643"/>
      <c r="K135" s="644"/>
      <c r="L135" s="431">
        <f>+'Anexo II'!H107</f>
        <v>0</v>
      </c>
      <c r="M135" s="645" t="e">
        <f>+'Anexo II'!#REF!</f>
        <v>#REF!</v>
      </c>
      <c r="N135" s="646"/>
      <c r="O135" s="647"/>
      <c r="P135" s="498" t="s">
        <v>900</v>
      </c>
      <c r="Q135" s="407"/>
    </row>
    <row r="136" spans="1:17" s="392" customFormat="1" ht="24.95" hidden="1" customHeight="1">
      <c r="A136" s="388"/>
      <c r="B136" s="428">
        <f>+'Anexo II'!A108</f>
        <v>0</v>
      </c>
      <c r="C136" s="429">
        <f>+'Anexo II'!B108</f>
        <v>0</v>
      </c>
      <c r="D136" s="638">
        <f>+'Anexo II'!C108</f>
        <v>0</v>
      </c>
      <c r="E136" s="639"/>
      <c r="F136" s="430">
        <f>+'Anexo II'!E108</f>
        <v>0</v>
      </c>
      <c r="G136" s="640">
        <f>+'Anexo II'!F108</f>
        <v>0</v>
      </c>
      <c r="H136" s="641"/>
      <c r="I136" s="642">
        <f>+'Anexo II'!G108</f>
        <v>0</v>
      </c>
      <c r="J136" s="643"/>
      <c r="K136" s="644"/>
      <c r="L136" s="431">
        <f>+'Anexo II'!H108</f>
        <v>0</v>
      </c>
      <c r="M136" s="645" t="e">
        <f>+'Anexo II'!#REF!</f>
        <v>#REF!</v>
      </c>
      <c r="N136" s="646"/>
      <c r="O136" s="647"/>
      <c r="P136" s="498" t="s">
        <v>901</v>
      </c>
      <c r="Q136" s="407"/>
    </row>
    <row r="137" spans="1:17" s="392" customFormat="1" ht="24.95" hidden="1" customHeight="1">
      <c r="A137" s="388"/>
      <c r="B137" s="428">
        <f>+'Anexo II'!A109</f>
        <v>0</v>
      </c>
      <c r="C137" s="429">
        <f>+'Anexo II'!B109</f>
        <v>0</v>
      </c>
      <c r="D137" s="638">
        <f>+'Anexo II'!C109</f>
        <v>0</v>
      </c>
      <c r="E137" s="639"/>
      <c r="F137" s="430">
        <f>+'Anexo II'!E109</f>
        <v>0</v>
      </c>
      <c r="G137" s="640">
        <f>+'Anexo II'!F109</f>
        <v>0</v>
      </c>
      <c r="H137" s="641"/>
      <c r="I137" s="642">
        <f>+'Anexo II'!G109</f>
        <v>0</v>
      </c>
      <c r="J137" s="643"/>
      <c r="K137" s="644"/>
      <c r="L137" s="431">
        <f>+'Anexo II'!H109</f>
        <v>0</v>
      </c>
      <c r="M137" s="645" t="e">
        <f>+'Anexo II'!#REF!</f>
        <v>#REF!</v>
      </c>
      <c r="N137" s="646"/>
      <c r="O137" s="647"/>
      <c r="P137" s="498" t="s">
        <v>902</v>
      </c>
      <c r="Q137" s="407"/>
    </row>
    <row r="138" spans="1:17" s="392" customFormat="1" ht="24.95" hidden="1" customHeight="1">
      <c r="A138" s="388"/>
      <c r="B138" s="428">
        <f>+'Anexo II'!A110</f>
        <v>0</v>
      </c>
      <c r="C138" s="429">
        <f>+'Anexo II'!B110</f>
        <v>0</v>
      </c>
      <c r="D138" s="638">
        <f>+'Anexo II'!C110</f>
        <v>0</v>
      </c>
      <c r="E138" s="639"/>
      <c r="F138" s="430">
        <f>+'Anexo II'!E110</f>
        <v>0</v>
      </c>
      <c r="G138" s="640">
        <f>+'Anexo II'!F110</f>
        <v>0</v>
      </c>
      <c r="H138" s="641"/>
      <c r="I138" s="642">
        <f>+'Anexo II'!G110</f>
        <v>0</v>
      </c>
      <c r="J138" s="643"/>
      <c r="K138" s="644"/>
      <c r="L138" s="431">
        <f>+'Anexo II'!H110</f>
        <v>0</v>
      </c>
      <c r="M138" s="645" t="e">
        <f>+'Anexo II'!#REF!</f>
        <v>#REF!</v>
      </c>
      <c r="N138" s="646"/>
      <c r="O138" s="647"/>
      <c r="P138" s="498" t="s">
        <v>903</v>
      </c>
      <c r="Q138" s="407"/>
    </row>
    <row r="139" spans="1:17" s="392" customFormat="1" ht="24.95" hidden="1" customHeight="1">
      <c r="A139" s="388"/>
      <c r="B139" s="428">
        <f>+'Anexo II'!A111</f>
        <v>0</v>
      </c>
      <c r="C139" s="429">
        <f>+'Anexo II'!B111</f>
        <v>0</v>
      </c>
      <c r="D139" s="638">
        <f>+'Anexo II'!C111</f>
        <v>0</v>
      </c>
      <c r="E139" s="639"/>
      <c r="F139" s="430">
        <f>+'Anexo II'!E111</f>
        <v>0</v>
      </c>
      <c r="G139" s="640">
        <f>+'Anexo II'!F111</f>
        <v>0</v>
      </c>
      <c r="H139" s="641"/>
      <c r="I139" s="642">
        <f>+'Anexo II'!G111</f>
        <v>0</v>
      </c>
      <c r="J139" s="643"/>
      <c r="K139" s="644"/>
      <c r="L139" s="431">
        <f>+'Anexo II'!H111</f>
        <v>0</v>
      </c>
      <c r="M139" s="645" t="e">
        <f>+'Anexo II'!#REF!</f>
        <v>#REF!</v>
      </c>
      <c r="N139" s="646"/>
      <c r="O139" s="647"/>
      <c r="P139" s="498" t="s">
        <v>904</v>
      </c>
      <c r="Q139" s="407"/>
    </row>
    <row r="140" spans="1:17" s="392" customFormat="1" ht="24.95" hidden="1" customHeight="1">
      <c r="A140" s="388"/>
      <c r="B140" s="428">
        <f>+'Anexo II'!A112</f>
        <v>0</v>
      </c>
      <c r="C140" s="429">
        <f>+'Anexo II'!B112</f>
        <v>0</v>
      </c>
      <c r="D140" s="638">
        <f>+'Anexo II'!C112</f>
        <v>0</v>
      </c>
      <c r="E140" s="639"/>
      <c r="F140" s="430">
        <f>+'Anexo II'!E112</f>
        <v>0</v>
      </c>
      <c r="G140" s="640">
        <f>+'Anexo II'!F112</f>
        <v>0</v>
      </c>
      <c r="H140" s="641"/>
      <c r="I140" s="642">
        <f>+'Anexo II'!G112</f>
        <v>0</v>
      </c>
      <c r="J140" s="643"/>
      <c r="K140" s="644"/>
      <c r="L140" s="431">
        <f>+'Anexo II'!H112</f>
        <v>0</v>
      </c>
      <c r="M140" s="645" t="e">
        <f>+'Anexo II'!#REF!</f>
        <v>#REF!</v>
      </c>
      <c r="N140" s="646"/>
      <c r="O140" s="647"/>
      <c r="P140" s="498" t="s">
        <v>905</v>
      </c>
      <c r="Q140" s="407"/>
    </row>
    <row r="141" spans="1:17" s="392" customFormat="1" ht="24.95" hidden="1" customHeight="1">
      <c r="A141" s="388"/>
      <c r="B141" s="428">
        <f>+'Anexo II'!A113</f>
        <v>0</v>
      </c>
      <c r="C141" s="429">
        <f>+'Anexo II'!B113</f>
        <v>0</v>
      </c>
      <c r="D141" s="638">
        <f>+'Anexo II'!C113</f>
        <v>0</v>
      </c>
      <c r="E141" s="639"/>
      <c r="F141" s="430">
        <f>+'Anexo II'!E113</f>
        <v>0</v>
      </c>
      <c r="G141" s="640">
        <f>+'Anexo II'!F113</f>
        <v>0</v>
      </c>
      <c r="H141" s="641"/>
      <c r="I141" s="642">
        <f>+'Anexo II'!G113</f>
        <v>0</v>
      </c>
      <c r="J141" s="643"/>
      <c r="K141" s="644"/>
      <c r="L141" s="431">
        <f>+'Anexo II'!H113</f>
        <v>0</v>
      </c>
      <c r="M141" s="645" t="e">
        <f>+'Anexo II'!#REF!</f>
        <v>#REF!</v>
      </c>
      <c r="N141" s="646"/>
      <c r="O141" s="647"/>
      <c r="P141" s="498" t="s">
        <v>906</v>
      </c>
      <c r="Q141" s="407"/>
    </row>
    <row r="142" spans="1:17" s="392" customFormat="1" ht="24.95" hidden="1" customHeight="1">
      <c r="A142" s="388"/>
      <c r="B142" s="428">
        <f>+'Anexo II'!A114</f>
        <v>0</v>
      </c>
      <c r="C142" s="429">
        <f>+'Anexo II'!B114</f>
        <v>0</v>
      </c>
      <c r="D142" s="638">
        <f>+'Anexo II'!C114</f>
        <v>0</v>
      </c>
      <c r="E142" s="639"/>
      <c r="F142" s="430">
        <f>+'Anexo II'!E114</f>
        <v>0</v>
      </c>
      <c r="G142" s="640">
        <f>+'Anexo II'!F114</f>
        <v>0</v>
      </c>
      <c r="H142" s="641"/>
      <c r="I142" s="642">
        <f>+'Anexo II'!G114</f>
        <v>0</v>
      </c>
      <c r="J142" s="643"/>
      <c r="K142" s="644"/>
      <c r="L142" s="431">
        <f>+'Anexo II'!H114</f>
        <v>0</v>
      </c>
      <c r="M142" s="645" t="e">
        <f>+'Anexo II'!#REF!</f>
        <v>#REF!</v>
      </c>
      <c r="N142" s="646"/>
      <c r="O142" s="647"/>
      <c r="P142" s="498" t="s">
        <v>907</v>
      </c>
      <c r="Q142" s="407"/>
    </row>
    <row r="143" spans="1:17" s="392" customFormat="1" ht="24.95" hidden="1" customHeight="1">
      <c r="A143" s="388"/>
      <c r="B143" s="428">
        <f>+'Anexo II'!A115</f>
        <v>0</v>
      </c>
      <c r="C143" s="429">
        <f>+'Anexo II'!B115</f>
        <v>0</v>
      </c>
      <c r="D143" s="638">
        <f>+'Anexo II'!C115</f>
        <v>0</v>
      </c>
      <c r="E143" s="639"/>
      <c r="F143" s="430">
        <f>+'Anexo II'!E115</f>
        <v>0</v>
      </c>
      <c r="G143" s="640">
        <f>+'Anexo II'!F115</f>
        <v>0</v>
      </c>
      <c r="H143" s="641"/>
      <c r="I143" s="642">
        <f>+'Anexo II'!G115</f>
        <v>0</v>
      </c>
      <c r="J143" s="643"/>
      <c r="K143" s="644"/>
      <c r="L143" s="431">
        <f>+'Anexo II'!H115</f>
        <v>0</v>
      </c>
      <c r="M143" s="645" t="e">
        <f>+'Anexo II'!#REF!</f>
        <v>#REF!</v>
      </c>
      <c r="N143" s="646"/>
      <c r="O143" s="647"/>
      <c r="P143" s="498" t="s">
        <v>908</v>
      </c>
      <c r="Q143" s="407"/>
    </row>
    <row r="144" spans="1:17" s="392" customFormat="1" ht="24.95" hidden="1" customHeight="1">
      <c r="A144" s="388"/>
      <c r="B144" s="428">
        <f>+'Anexo II'!A116</f>
        <v>0</v>
      </c>
      <c r="C144" s="429">
        <f>+'Anexo II'!B116</f>
        <v>0</v>
      </c>
      <c r="D144" s="638">
        <f>+'Anexo II'!C116</f>
        <v>0</v>
      </c>
      <c r="E144" s="639"/>
      <c r="F144" s="430">
        <f>+'Anexo II'!E116</f>
        <v>0</v>
      </c>
      <c r="G144" s="640">
        <f>+'Anexo II'!F116</f>
        <v>0</v>
      </c>
      <c r="H144" s="641"/>
      <c r="I144" s="642">
        <f>+'Anexo II'!G116</f>
        <v>0</v>
      </c>
      <c r="J144" s="643"/>
      <c r="K144" s="644"/>
      <c r="L144" s="431">
        <f>+'Anexo II'!H116</f>
        <v>0</v>
      </c>
      <c r="M144" s="645" t="e">
        <f>+'Anexo II'!#REF!</f>
        <v>#REF!</v>
      </c>
      <c r="N144" s="646"/>
      <c r="O144" s="647"/>
      <c r="P144" s="498" t="s">
        <v>909</v>
      </c>
      <c r="Q144" s="407"/>
    </row>
    <row r="145" spans="1:17" s="392" customFormat="1" ht="24.95" hidden="1" customHeight="1">
      <c r="A145" s="388"/>
      <c r="B145" s="428">
        <f>+'Anexo II'!A117</f>
        <v>0</v>
      </c>
      <c r="C145" s="429">
        <f>+'Anexo II'!B117</f>
        <v>0</v>
      </c>
      <c r="D145" s="638">
        <f>+'Anexo II'!C117</f>
        <v>0</v>
      </c>
      <c r="E145" s="639"/>
      <c r="F145" s="430">
        <f>+'Anexo II'!E117</f>
        <v>0</v>
      </c>
      <c r="G145" s="640">
        <f>+'Anexo II'!F117</f>
        <v>0</v>
      </c>
      <c r="H145" s="641"/>
      <c r="I145" s="642">
        <f>+'Anexo II'!G117</f>
        <v>0</v>
      </c>
      <c r="J145" s="643"/>
      <c r="K145" s="644"/>
      <c r="L145" s="431">
        <f>+'Anexo II'!H117</f>
        <v>0</v>
      </c>
      <c r="M145" s="645" t="e">
        <f>+'Anexo II'!#REF!</f>
        <v>#REF!</v>
      </c>
      <c r="N145" s="646"/>
      <c r="O145" s="647"/>
      <c r="P145" s="498" t="s">
        <v>910</v>
      </c>
      <c r="Q145" s="407"/>
    </row>
    <row r="146" spans="1:17" s="392" customFormat="1" ht="24.95" hidden="1" customHeight="1">
      <c r="A146" s="388"/>
      <c r="B146" s="428">
        <f>+'Anexo II'!A118</f>
        <v>0</v>
      </c>
      <c r="C146" s="429">
        <f>+'Anexo II'!B118</f>
        <v>0</v>
      </c>
      <c r="D146" s="638">
        <f>+'Anexo II'!C118</f>
        <v>0</v>
      </c>
      <c r="E146" s="639"/>
      <c r="F146" s="430">
        <f>+'Anexo II'!E118</f>
        <v>0</v>
      </c>
      <c r="G146" s="640">
        <f>+'Anexo II'!F118</f>
        <v>0</v>
      </c>
      <c r="H146" s="641"/>
      <c r="I146" s="642">
        <f>+'Anexo II'!G118</f>
        <v>0</v>
      </c>
      <c r="J146" s="643"/>
      <c r="K146" s="644"/>
      <c r="L146" s="431">
        <f>+'Anexo II'!H118</f>
        <v>0</v>
      </c>
      <c r="M146" s="645" t="e">
        <f>+'Anexo II'!#REF!</f>
        <v>#REF!</v>
      </c>
      <c r="N146" s="646"/>
      <c r="O146" s="647"/>
      <c r="P146" s="498" t="s">
        <v>911</v>
      </c>
      <c r="Q146" s="407"/>
    </row>
    <row r="147" spans="1:17" s="392" customFormat="1" ht="24.95" hidden="1" customHeight="1">
      <c r="A147" s="388"/>
      <c r="B147" s="428">
        <f>+'Anexo II'!A119</f>
        <v>0</v>
      </c>
      <c r="C147" s="429">
        <f>+'Anexo II'!B119</f>
        <v>0</v>
      </c>
      <c r="D147" s="638">
        <f>+'Anexo II'!C119</f>
        <v>0</v>
      </c>
      <c r="E147" s="639"/>
      <c r="F147" s="430">
        <f>+'Anexo II'!E119</f>
        <v>0</v>
      </c>
      <c r="G147" s="640">
        <f>+'Anexo II'!F119</f>
        <v>0</v>
      </c>
      <c r="H147" s="641"/>
      <c r="I147" s="642">
        <f>+'Anexo II'!G119</f>
        <v>0</v>
      </c>
      <c r="J147" s="643"/>
      <c r="K147" s="644"/>
      <c r="L147" s="431">
        <f>+'Anexo II'!H119</f>
        <v>0</v>
      </c>
      <c r="M147" s="645" t="e">
        <f>+'Anexo II'!#REF!</f>
        <v>#REF!</v>
      </c>
      <c r="N147" s="646"/>
      <c r="O147" s="647"/>
      <c r="P147" s="498" t="s">
        <v>912</v>
      </c>
      <c r="Q147" s="407"/>
    </row>
    <row r="148" spans="1:17" s="392" customFormat="1" ht="24.95" hidden="1" customHeight="1">
      <c r="A148" s="388"/>
      <c r="B148" s="428">
        <f>+'Anexo II'!A120</f>
        <v>0</v>
      </c>
      <c r="C148" s="429">
        <f>+'Anexo II'!B120</f>
        <v>0</v>
      </c>
      <c r="D148" s="638">
        <f>+'Anexo II'!C120</f>
        <v>0</v>
      </c>
      <c r="E148" s="639"/>
      <c r="F148" s="430">
        <f>+'Anexo II'!E120</f>
        <v>0</v>
      </c>
      <c r="G148" s="640">
        <f>+'Anexo II'!F120</f>
        <v>0</v>
      </c>
      <c r="H148" s="641"/>
      <c r="I148" s="642">
        <f>+'Anexo II'!G120</f>
        <v>0</v>
      </c>
      <c r="J148" s="643"/>
      <c r="K148" s="644"/>
      <c r="L148" s="431">
        <f>+'Anexo II'!H120</f>
        <v>0</v>
      </c>
      <c r="M148" s="645" t="e">
        <f>+'Anexo II'!#REF!</f>
        <v>#REF!</v>
      </c>
      <c r="N148" s="646"/>
      <c r="O148" s="647"/>
      <c r="P148" s="498" t="s">
        <v>913</v>
      </c>
      <c r="Q148" s="407"/>
    </row>
    <row r="149" spans="1:17" s="392" customFormat="1" ht="24.95" hidden="1" customHeight="1">
      <c r="A149" s="388"/>
      <c r="B149" s="428">
        <f>+'Anexo II'!A121</f>
        <v>0</v>
      </c>
      <c r="C149" s="429">
        <f>+'Anexo II'!B121</f>
        <v>0</v>
      </c>
      <c r="D149" s="638">
        <f>+'Anexo II'!C121</f>
        <v>0</v>
      </c>
      <c r="E149" s="639"/>
      <c r="F149" s="430">
        <f>+'Anexo II'!E121</f>
        <v>0</v>
      </c>
      <c r="G149" s="640">
        <f>+'Anexo II'!F121</f>
        <v>0</v>
      </c>
      <c r="H149" s="641"/>
      <c r="I149" s="642">
        <f>+'Anexo II'!G121</f>
        <v>0</v>
      </c>
      <c r="J149" s="643"/>
      <c r="K149" s="644"/>
      <c r="L149" s="431">
        <f>+'Anexo II'!H121</f>
        <v>0</v>
      </c>
      <c r="M149" s="645" t="e">
        <f>+'Anexo II'!#REF!</f>
        <v>#REF!</v>
      </c>
      <c r="N149" s="646"/>
      <c r="O149" s="647"/>
      <c r="P149" s="498" t="s">
        <v>914</v>
      </c>
      <c r="Q149" s="407"/>
    </row>
    <row r="150" spans="1:17" s="392" customFormat="1" ht="24.95" hidden="1" customHeight="1">
      <c r="A150" s="388"/>
      <c r="B150" s="428">
        <f>+'Anexo II'!A122</f>
        <v>0</v>
      </c>
      <c r="C150" s="429">
        <f>+'Anexo II'!B122</f>
        <v>0</v>
      </c>
      <c r="D150" s="638">
        <f>+'Anexo II'!C122</f>
        <v>0</v>
      </c>
      <c r="E150" s="639"/>
      <c r="F150" s="430">
        <f>+'Anexo II'!E122</f>
        <v>0</v>
      </c>
      <c r="G150" s="640">
        <f>+'Anexo II'!F122</f>
        <v>0</v>
      </c>
      <c r="H150" s="641"/>
      <c r="I150" s="642">
        <f>+'Anexo II'!G122</f>
        <v>0</v>
      </c>
      <c r="J150" s="643"/>
      <c r="K150" s="644"/>
      <c r="L150" s="431">
        <f>+'Anexo II'!H122</f>
        <v>0</v>
      </c>
      <c r="M150" s="645" t="e">
        <f>+'Anexo II'!#REF!</f>
        <v>#REF!</v>
      </c>
      <c r="N150" s="646"/>
      <c r="O150" s="647"/>
      <c r="P150" s="498" t="s">
        <v>915</v>
      </c>
      <c r="Q150" s="407"/>
    </row>
    <row r="151" spans="1:17" s="392" customFormat="1" ht="24.95" hidden="1" customHeight="1">
      <c r="A151" s="388"/>
      <c r="B151" s="428">
        <f>+'Anexo II'!A123</f>
        <v>0</v>
      </c>
      <c r="C151" s="429">
        <f>+'Anexo II'!B123</f>
        <v>0</v>
      </c>
      <c r="D151" s="638">
        <f>+'Anexo II'!C123</f>
        <v>0</v>
      </c>
      <c r="E151" s="639"/>
      <c r="F151" s="430">
        <f>+'Anexo II'!E123</f>
        <v>0</v>
      </c>
      <c r="G151" s="640">
        <f>+'Anexo II'!F123</f>
        <v>0</v>
      </c>
      <c r="H151" s="641"/>
      <c r="I151" s="642">
        <f>+'Anexo II'!G123</f>
        <v>0</v>
      </c>
      <c r="J151" s="643"/>
      <c r="K151" s="644"/>
      <c r="L151" s="431">
        <f>+'Anexo II'!H123</f>
        <v>0</v>
      </c>
      <c r="M151" s="645" t="e">
        <f>+'Anexo II'!#REF!</f>
        <v>#REF!</v>
      </c>
      <c r="N151" s="646"/>
      <c r="O151" s="647"/>
      <c r="P151" s="498" t="s">
        <v>916</v>
      </c>
      <c r="Q151" s="407"/>
    </row>
    <row r="152" spans="1:17" s="392" customFormat="1" ht="24.95" hidden="1" customHeight="1">
      <c r="A152" s="388"/>
      <c r="B152" s="428">
        <f>+'Anexo II'!A124</f>
        <v>0</v>
      </c>
      <c r="C152" s="429">
        <f>+'Anexo II'!B124</f>
        <v>0</v>
      </c>
      <c r="D152" s="638">
        <f>+'Anexo II'!C124</f>
        <v>0</v>
      </c>
      <c r="E152" s="639"/>
      <c r="F152" s="430">
        <f>+'Anexo II'!E124</f>
        <v>0</v>
      </c>
      <c r="G152" s="640">
        <f>+'Anexo II'!F124</f>
        <v>0</v>
      </c>
      <c r="H152" s="641"/>
      <c r="I152" s="642">
        <f>+'Anexo II'!G124</f>
        <v>0</v>
      </c>
      <c r="J152" s="643"/>
      <c r="K152" s="644"/>
      <c r="L152" s="431">
        <f>+'Anexo II'!H124</f>
        <v>0</v>
      </c>
      <c r="M152" s="645" t="e">
        <f>+'Anexo II'!#REF!</f>
        <v>#REF!</v>
      </c>
      <c r="N152" s="646"/>
      <c r="O152" s="647"/>
      <c r="P152" s="498" t="s">
        <v>917</v>
      </c>
      <c r="Q152" s="407"/>
    </row>
    <row r="153" spans="1:17" s="392" customFormat="1" ht="24.95" hidden="1" customHeight="1">
      <c r="A153" s="388"/>
      <c r="B153" s="428">
        <f>+'Anexo II'!A125</f>
        <v>0</v>
      </c>
      <c r="C153" s="429">
        <f>+'Anexo II'!B125</f>
        <v>0</v>
      </c>
      <c r="D153" s="638">
        <f>+'Anexo II'!C125</f>
        <v>0</v>
      </c>
      <c r="E153" s="639"/>
      <c r="F153" s="430">
        <f>+'Anexo II'!E125</f>
        <v>0</v>
      </c>
      <c r="G153" s="640">
        <f>+'Anexo II'!F125</f>
        <v>0</v>
      </c>
      <c r="H153" s="641"/>
      <c r="I153" s="642">
        <f>+'Anexo II'!G125</f>
        <v>0</v>
      </c>
      <c r="J153" s="643"/>
      <c r="K153" s="644"/>
      <c r="L153" s="431">
        <f>+'Anexo II'!H125</f>
        <v>0</v>
      </c>
      <c r="M153" s="645" t="e">
        <f>+'Anexo II'!#REF!</f>
        <v>#REF!</v>
      </c>
      <c r="N153" s="646"/>
      <c r="O153" s="647"/>
      <c r="P153" s="498" t="s">
        <v>918</v>
      </c>
      <c r="Q153" s="407"/>
    </row>
    <row r="154" spans="1:17" s="392" customFormat="1" ht="24.95" hidden="1" customHeight="1">
      <c r="A154" s="388"/>
      <c r="B154" s="428">
        <f>+'Anexo II'!A126</f>
        <v>0</v>
      </c>
      <c r="C154" s="429">
        <f>+'Anexo II'!B126</f>
        <v>0</v>
      </c>
      <c r="D154" s="638">
        <f>+'Anexo II'!C126</f>
        <v>0</v>
      </c>
      <c r="E154" s="639"/>
      <c r="F154" s="430">
        <f>+'Anexo II'!E126</f>
        <v>0</v>
      </c>
      <c r="G154" s="640">
        <f>+'Anexo II'!F126</f>
        <v>0</v>
      </c>
      <c r="H154" s="641"/>
      <c r="I154" s="642">
        <f>+'Anexo II'!G126</f>
        <v>0</v>
      </c>
      <c r="J154" s="643"/>
      <c r="K154" s="644"/>
      <c r="L154" s="431">
        <f>+'Anexo II'!H126</f>
        <v>0</v>
      </c>
      <c r="M154" s="645" t="e">
        <f>+'Anexo II'!#REF!</f>
        <v>#REF!</v>
      </c>
      <c r="N154" s="646"/>
      <c r="O154" s="647"/>
      <c r="P154" s="498" t="s">
        <v>919</v>
      </c>
      <c r="Q154" s="407"/>
    </row>
    <row r="155" spans="1:17" s="392" customFormat="1" ht="24.95" hidden="1" customHeight="1">
      <c r="A155" s="388"/>
      <c r="B155" s="428">
        <f>+'Anexo II'!A127</f>
        <v>0</v>
      </c>
      <c r="C155" s="429">
        <f>+'Anexo II'!B127</f>
        <v>0</v>
      </c>
      <c r="D155" s="638">
        <f>+'Anexo II'!C127</f>
        <v>0</v>
      </c>
      <c r="E155" s="639"/>
      <c r="F155" s="430">
        <f>+'Anexo II'!E127</f>
        <v>0</v>
      </c>
      <c r="G155" s="640">
        <f>+'Anexo II'!F127</f>
        <v>0</v>
      </c>
      <c r="H155" s="641"/>
      <c r="I155" s="642">
        <f>+'Anexo II'!G127</f>
        <v>0</v>
      </c>
      <c r="J155" s="643"/>
      <c r="K155" s="644"/>
      <c r="L155" s="431">
        <f>+'Anexo II'!H127</f>
        <v>0</v>
      </c>
      <c r="M155" s="645" t="e">
        <f>+'Anexo II'!#REF!</f>
        <v>#REF!</v>
      </c>
      <c r="N155" s="646"/>
      <c r="O155" s="647"/>
      <c r="P155" s="498" t="s">
        <v>920</v>
      </c>
      <c r="Q155" s="407"/>
    </row>
    <row r="156" spans="1:17" s="392" customFormat="1" ht="24.95" hidden="1" customHeight="1">
      <c r="A156" s="388"/>
      <c r="B156" s="428">
        <f>+'Anexo II'!A128</f>
        <v>0</v>
      </c>
      <c r="C156" s="429">
        <f>+'Anexo II'!B128</f>
        <v>0</v>
      </c>
      <c r="D156" s="638">
        <f>+'Anexo II'!C128</f>
        <v>0</v>
      </c>
      <c r="E156" s="639"/>
      <c r="F156" s="430">
        <f>+'Anexo II'!E128</f>
        <v>0</v>
      </c>
      <c r="G156" s="640">
        <f>+'Anexo II'!F128</f>
        <v>0</v>
      </c>
      <c r="H156" s="641"/>
      <c r="I156" s="642">
        <f>+'Anexo II'!G128</f>
        <v>0</v>
      </c>
      <c r="J156" s="643"/>
      <c r="K156" s="644"/>
      <c r="L156" s="431">
        <f>+'Anexo II'!H128</f>
        <v>0</v>
      </c>
      <c r="M156" s="645" t="e">
        <f>+'Anexo II'!#REF!</f>
        <v>#REF!</v>
      </c>
      <c r="N156" s="646"/>
      <c r="O156" s="647"/>
      <c r="P156" s="498" t="s">
        <v>921</v>
      </c>
      <c r="Q156" s="407"/>
    </row>
    <row r="157" spans="1:17" s="392" customFormat="1" ht="24.95" hidden="1" customHeight="1">
      <c r="A157" s="388"/>
      <c r="B157" s="428">
        <f>+'Anexo II'!A129</f>
        <v>0</v>
      </c>
      <c r="C157" s="429">
        <f>+'Anexo II'!B129</f>
        <v>0</v>
      </c>
      <c r="D157" s="638">
        <f>+'Anexo II'!C129</f>
        <v>0</v>
      </c>
      <c r="E157" s="639"/>
      <c r="F157" s="430">
        <f>+'Anexo II'!E129</f>
        <v>0</v>
      </c>
      <c r="G157" s="640">
        <f>+'Anexo II'!F129</f>
        <v>0</v>
      </c>
      <c r="H157" s="641"/>
      <c r="I157" s="642">
        <f>+'Anexo II'!G129</f>
        <v>0</v>
      </c>
      <c r="J157" s="643"/>
      <c r="K157" s="644"/>
      <c r="L157" s="431">
        <f>+'Anexo II'!H129</f>
        <v>0</v>
      </c>
      <c r="M157" s="645" t="e">
        <f>+'Anexo II'!#REF!</f>
        <v>#REF!</v>
      </c>
      <c r="N157" s="646"/>
      <c r="O157" s="647"/>
      <c r="P157" s="498" t="s">
        <v>922</v>
      </c>
      <c r="Q157" s="407"/>
    </row>
    <row r="158" spans="1:17" s="392" customFormat="1" ht="24.95" hidden="1" customHeight="1">
      <c r="A158" s="388"/>
      <c r="B158" s="428">
        <f>+'Anexo II'!A130</f>
        <v>0</v>
      </c>
      <c r="C158" s="429">
        <f>+'Anexo II'!B130</f>
        <v>0</v>
      </c>
      <c r="D158" s="638">
        <f>+'Anexo II'!C130</f>
        <v>0</v>
      </c>
      <c r="E158" s="639"/>
      <c r="F158" s="430">
        <f>+'Anexo II'!E130</f>
        <v>0</v>
      </c>
      <c r="G158" s="640">
        <f>+'Anexo II'!F130</f>
        <v>0</v>
      </c>
      <c r="H158" s="641"/>
      <c r="I158" s="642">
        <f>+'Anexo II'!G130</f>
        <v>0</v>
      </c>
      <c r="J158" s="643"/>
      <c r="K158" s="644"/>
      <c r="L158" s="431">
        <f>+'Anexo II'!H130</f>
        <v>0</v>
      </c>
      <c r="M158" s="645" t="e">
        <f>+'Anexo II'!#REF!</f>
        <v>#REF!</v>
      </c>
      <c r="N158" s="646"/>
      <c r="O158" s="647"/>
      <c r="P158" s="498" t="s">
        <v>923</v>
      </c>
      <c r="Q158" s="407"/>
    </row>
    <row r="159" spans="1:17" s="392" customFormat="1" ht="24.95" hidden="1" customHeight="1">
      <c r="A159" s="388"/>
      <c r="B159" s="428">
        <f>+'Anexo II'!A131</f>
        <v>0</v>
      </c>
      <c r="C159" s="429">
        <f>+'Anexo II'!B131</f>
        <v>0</v>
      </c>
      <c r="D159" s="638">
        <f>+'Anexo II'!C131</f>
        <v>0</v>
      </c>
      <c r="E159" s="639"/>
      <c r="F159" s="430">
        <f>+'Anexo II'!E131</f>
        <v>0</v>
      </c>
      <c r="G159" s="640">
        <f>+'Anexo II'!F131</f>
        <v>0</v>
      </c>
      <c r="H159" s="641"/>
      <c r="I159" s="642">
        <f>+'Anexo II'!G131</f>
        <v>0</v>
      </c>
      <c r="J159" s="643"/>
      <c r="K159" s="644"/>
      <c r="L159" s="431">
        <f>+'Anexo II'!H131</f>
        <v>0</v>
      </c>
      <c r="M159" s="645" t="e">
        <f>+'Anexo II'!#REF!</f>
        <v>#REF!</v>
      </c>
      <c r="N159" s="646"/>
      <c r="O159" s="647"/>
      <c r="P159" s="498" t="s">
        <v>924</v>
      </c>
      <c r="Q159" s="407"/>
    </row>
    <row r="160" spans="1:17" s="392" customFormat="1" ht="24.95" hidden="1" customHeight="1">
      <c r="A160" s="388"/>
      <c r="B160" s="428">
        <f>+'Anexo II'!A132</f>
        <v>0</v>
      </c>
      <c r="C160" s="429">
        <f>+'Anexo II'!B132</f>
        <v>0</v>
      </c>
      <c r="D160" s="638">
        <f>+'Anexo II'!C132</f>
        <v>0</v>
      </c>
      <c r="E160" s="639"/>
      <c r="F160" s="430">
        <f>+'Anexo II'!E132</f>
        <v>0</v>
      </c>
      <c r="G160" s="640">
        <f>+'Anexo II'!F132</f>
        <v>0</v>
      </c>
      <c r="H160" s="641"/>
      <c r="I160" s="642">
        <f>+'Anexo II'!G132</f>
        <v>0</v>
      </c>
      <c r="J160" s="643"/>
      <c r="K160" s="644"/>
      <c r="L160" s="431">
        <f>+'Anexo II'!H132</f>
        <v>0</v>
      </c>
      <c r="M160" s="645" t="e">
        <f>+'Anexo II'!#REF!</f>
        <v>#REF!</v>
      </c>
      <c r="N160" s="646"/>
      <c r="O160" s="647"/>
      <c r="P160" s="498" t="s">
        <v>925</v>
      </c>
      <c r="Q160" s="407"/>
    </row>
    <row r="161" spans="1:17" s="392" customFormat="1" ht="24.95" hidden="1" customHeight="1">
      <c r="A161" s="388"/>
      <c r="B161" s="428">
        <f>+'Anexo II'!A133</f>
        <v>0</v>
      </c>
      <c r="C161" s="429">
        <f>+'Anexo II'!B133</f>
        <v>0</v>
      </c>
      <c r="D161" s="638">
        <f>+'Anexo II'!C133</f>
        <v>0</v>
      </c>
      <c r="E161" s="639"/>
      <c r="F161" s="430">
        <f>+'Anexo II'!E133</f>
        <v>0</v>
      </c>
      <c r="G161" s="640">
        <f>+'Anexo II'!F133</f>
        <v>0</v>
      </c>
      <c r="H161" s="641"/>
      <c r="I161" s="642">
        <f>+'Anexo II'!G133</f>
        <v>0</v>
      </c>
      <c r="J161" s="643"/>
      <c r="K161" s="644"/>
      <c r="L161" s="431">
        <f>+'Anexo II'!H133</f>
        <v>0</v>
      </c>
      <c r="M161" s="645" t="e">
        <f>+'Anexo II'!#REF!</f>
        <v>#REF!</v>
      </c>
      <c r="N161" s="646"/>
      <c r="O161" s="647"/>
      <c r="P161" s="498" t="s">
        <v>926</v>
      </c>
      <c r="Q161" s="407"/>
    </row>
    <row r="162" spans="1:17" s="392" customFormat="1" ht="24.95" hidden="1" customHeight="1">
      <c r="A162" s="388"/>
      <c r="B162" s="428">
        <f>+'Anexo II'!A134</f>
        <v>0</v>
      </c>
      <c r="C162" s="429">
        <f>+'Anexo II'!B134</f>
        <v>0</v>
      </c>
      <c r="D162" s="638">
        <f>+'Anexo II'!C134</f>
        <v>0</v>
      </c>
      <c r="E162" s="639"/>
      <c r="F162" s="430">
        <f>+'Anexo II'!E134</f>
        <v>0</v>
      </c>
      <c r="G162" s="640">
        <f>+'Anexo II'!F134</f>
        <v>0</v>
      </c>
      <c r="H162" s="641"/>
      <c r="I162" s="642">
        <f>+'Anexo II'!G134</f>
        <v>0</v>
      </c>
      <c r="J162" s="643"/>
      <c r="K162" s="644"/>
      <c r="L162" s="431">
        <f>+'Anexo II'!H134</f>
        <v>0</v>
      </c>
      <c r="M162" s="645" t="e">
        <f>+'Anexo II'!#REF!</f>
        <v>#REF!</v>
      </c>
      <c r="N162" s="646"/>
      <c r="O162" s="647"/>
      <c r="P162" s="498" t="s">
        <v>927</v>
      </c>
      <c r="Q162" s="407"/>
    </row>
    <row r="163" spans="1:17" s="392" customFormat="1" ht="24.95" hidden="1" customHeight="1">
      <c r="A163" s="388"/>
      <c r="B163" s="428">
        <f>+'Anexo II'!A135</f>
        <v>0</v>
      </c>
      <c r="C163" s="429">
        <f>+'Anexo II'!B135</f>
        <v>0</v>
      </c>
      <c r="D163" s="638">
        <f>+'Anexo II'!C135</f>
        <v>0</v>
      </c>
      <c r="E163" s="639"/>
      <c r="F163" s="430">
        <f>+'Anexo II'!E135</f>
        <v>0</v>
      </c>
      <c r="G163" s="640">
        <f>+'Anexo II'!F135</f>
        <v>0</v>
      </c>
      <c r="H163" s="641"/>
      <c r="I163" s="642">
        <f>+'Anexo II'!G135</f>
        <v>0</v>
      </c>
      <c r="J163" s="643"/>
      <c r="K163" s="644"/>
      <c r="L163" s="431">
        <f>+'Anexo II'!H135</f>
        <v>0</v>
      </c>
      <c r="M163" s="645" t="e">
        <f>+'Anexo II'!#REF!</f>
        <v>#REF!</v>
      </c>
      <c r="N163" s="646"/>
      <c r="O163" s="647"/>
      <c r="P163" s="498" t="s">
        <v>928</v>
      </c>
      <c r="Q163" s="407"/>
    </row>
    <row r="164" spans="1:17" s="392" customFormat="1" ht="24.95" hidden="1" customHeight="1">
      <c r="A164" s="388"/>
      <c r="B164" s="428">
        <f>+'Anexo II'!A136</f>
        <v>0</v>
      </c>
      <c r="C164" s="429">
        <f>+'Anexo II'!B136</f>
        <v>0</v>
      </c>
      <c r="D164" s="638">
        <f>+'Anexo II'!C136</f>
        <v>0</v>
      </c>
      <c r="E164" s="639"/>
      <c r="F164" s="430">
        <f>+'Anexo II'!E136</f>
        <v>0</v>
      </c>
      <c r="G164" s="640">
        <f>+'Anexo II'!F136</f>
        <v>0</v>
      </c>
      <c r="H164" s="641"/>
      <c r="I164" s="642">
        <f>+'Anexo II'!G136</f>
        <v>0</v>
      </c>
      <c r="J164" s="643"/>
      <c r="K164" s="644"/>
      <c r="L164" s="431">
        <f>+'Anexo II'!H136</f>
        <v>0</v>
      </c>
      <c r="M164" s="645" t="e">
        <f>+'Anexo II'!#REF!</f>
        <v>#REF!</v>
      </c>
      <c r="N164" s="646"/>
      <c r="O164" s="647"/>
      <c r="P164" s="498" t="s">
        <v>929</v>
      </c>
      <c r="Q164" s="407"/>
    </row>
    <row r="165" spans="1:17" s="392" customFormat="1" ht="24.95" hidden="1" customHeight="1">
      <c r="A165" s="388"/>
      <c r="B165" s="428">
        <f>+'Anexo II'!A137</f>
        <v>0</v>
      </c>
      <c r="C165" s="429">
        <f>+'Anexo II'!B137</f>
        <v>0</v>
      </c>
      <c r="D165" s="638">
        <f>+'Anexo II'!C137</f>
        <v>0</v>
      </c>
      <c r="E165" s="639"/>
      <c r="F165" s="430">
        <f>+'Anexo II'!E137</f>
        <v>0</v>
      </c>
      <c r="G165" s="640">
        <f>+'Anexo II'!F137</f>
        <v>0</v>
      </c>
      <c r="H165" s="641"/>
      <c r="I165" s="642">
        <f>+'Anexo II'!G137</f>
        <v>0</v>
      </c>
      <c r="J165" s="643"/>
      <c r="K165" s="644"/>
      <c r="L165" s="431">
        <f>+'Anexo II'!H137</f>
        <v>0</v>
      </c>
      <c r="M165" s="645" t="e">
        <f>+'Anexo II'!#REF!</f>
        <v>#REF!</v>
      </c>
      <c r="N165" s="646"/>
      <c r="O165" s="647"/>
      <c r="P165" s="498" t="s">
        <v>930</v>
      </c>
      <c r="Q165" s="407"/>
    </row>
    <row r="166" spans="1:17" s="392" customFormat="1" ht="24.95" hidden="1" customHeight="1">
      <c r="A166" s="388"/>
      <c r="B166" s="428">
        <f>+'Anexo II'!A138</f>
        <v>0</v>
      </c>
      <c r="C166" s="429">
        <f>+'Anexo II'!B138</f>
        <v>0</v>
      </c>
      <c r="D166" s="638">
        <f>+'Anexo II'!C138</f>
        <v>0</v>
      </c>
      <c r="E166" s="639"/>
      <c r="F166" s="430">
        <f>+'Anexo II'!E138</f>
        <v>0</v>
      </c>
      <c r="G166" s="640">
        <f>+'Anexo II'!F138</f>
        <v>0</v>
      </c>
      <c r="H166" s="641"/>
      <c r="I166" s="642">
        <f>+'Anexo II'!G138</f>
        <v>0</v>
      </c>
      <c r="J166" s="643"/>
      <c r="K166" s="644"/>
      <c r="L166" s="431">
        <f>+'Anexo II'!H138</f>
        <v>0</v>
      </c>
      <c r="M166" s="645" t="e">
        <f>+'Anexo II'!#REF!</f>
        <v>#REF!</v>
      </c>
      <c r="N166" s="646"/>
      <c r="O166" s="647"/>
      <c r="P166" s="498" t="s">
        <v>931</v>
      </c>
      <c r="Q166" s="407"/>
    </row>
    <row r="167" spans="1:17" s="392" customFormat="1" ht="24.95" hidden="1" customHeight="1">
      <c r="A167" s="388"/>
      <c r="B167" s="428">
        <f>+'Anexo II'!A139</f>
        <v>0</v>
      </c>
      <c r="C167" s="429">
        <f>+'Anexo II'!B139</f>
        <v>0</v>
      </c>
      <c r="D167" s="638">
        <f>+'Anexo II'!C139</f>
        <v>0</v>
      </c>
      <c r="E167" s="639"/>
      <c r="F167" s="430">
        <f>+'Anexo II'!E139</f>
        <v>0</v>
      </c>
      <c r="G167" s="640">
        <f>+'Anexo II'!F139</f>
        <v>0</v>
      </c>
      <c r="H167" s="641"/>
      <c r="I167" s="642">
        <f>+'Anexo II'!G139</f>
        <v>0</v>
      </c>
      <c r="J167" s="643"/>
      <c r="K167" s="644"/>
      <c r="L167" s="431">
        <f>+'Anexo II'!H139</f>
        <v>0</v>
      </c>
      <c r="M167" s="645" t="e">
        <f>+'Anexo II'!#REF!</f>
        <v>#REF!</v>
      </c>
      <c r="N167" s="646"/>
      <c r="O167" s="647"/>
      <c r="P167" s="498" t="s">
        <v>932</v>
      </c>
      <c r="Q167" s="407"/>
    </row>
    <row r="168" spans="1:17" s="392" customFormat="1" ht="24.95" hidden="1" customHeight="1">
      <c r="A168" s="388"/>
      <c r="B168" s="428">
        <f>+'Anexo II'!A140</f>
        <v>0</v>
      </c>
      <c r="C168" s="429">
        <f>+'Anexo II'!B140</f>
        <v>0</v>
      </c>
      <c r="D168" s="638">
        <f>+'Anexo II'!C140</f>
        <v>0</v>
      </c>
      <c r="E168" s="639"/>
      <c r="F168" s="430">
        <f>+'Anexo II'!E140</f>
        <v>0</v>
      </c>
      <c r="G168" s="640">
        <f>+'Anexo II'!F140</f>
        <v>0</v>
      </c>
      <c r="H168" s="641"/>
      <c r="I168" s="642">
        <f>+'Anexo II'!G140</f>
        <v>0</v>
      </c>
      <c r="J168" s="643"/>
      <c r="K168" s="644"/>
      <c r="L168" s="431">
        <f>+'Anexo II'!H140</f>
        <v>0</v>
      </c>
      <c r="M168" s="645" t="e">
        <f>+'Anexo II'!#REF!</f>
        <v>#REF!</v>
      </c>
      <c r="N168" s="646"/>
      <c r="O168" s="647"/>
      <c r="P168" s="498" t="s">
        <v>933</v>
      </c>
      <c r="Q168" s="407"/>
    </row>
    <row r="169" spans="1:17" s="392" customFormat="1" ht="24.95" customHeight="1">
      <c r="A169" s="388"/>
      <c r="B169" s="432"/>
      <c r="C169" s="433"/>
      <c r="D169" s="432"/>
      <c r="E169" s="432"/>
      <c r="F169" s="432"/>
      <c r="G169" s="434"/>
      <c r="H169" s="434"/>
      <c r="I169" s="434"/>
      <c r="J169" s="434"/>
      <c r="K169" s="434"/>
      <c r="L169" s="434"/>
      <c r="M169" s="432"/>
      <c r="N169" s="432"/>
      <c r="O169" s="432"/>
      <c r="P169" s="498"/>
      <c r="Q169" s="407"/>
    </row>
    <row r="170" spans="1:17" s="392" customFormat="1" ht="12" hidden="1" customHeight="1">
      <c r="A170" s="388"/>
      <c r="B170" s="432"/>
      <c r="C170" s="433"/>
      <c r="D170" s="432"/>
      <c r="E170" s="432"/>
      <c r="F170" s="432"/>
      <c r="G170" s="434"/>
      <c r="H170" s="434"/>
      <c r="I170" s="434"/>
      <c r="J170" s="434"/>
      <c r="K170" s="434"/>
      <c r="L170" s="434"/>
      <c r="M170" s="432"/>
      <c r="N170" s="432"/>
      <c r="O170" s="432"/>
      <c r="P170" s="498"/>
      <c r="Q170" s="407"/>
    </row>
    <row r="171" spans="1:17" s="392" customFormat="1" ht="12" hidden="1" customHeight="1">
      <c r="A171" s="388"/>
      <c r="B171" s="432"/>
      <c r="C171" s="433"/>
      <c r="D171" s="432"/>
      <c r="E171" s="432"/>
      <c r="F171" s="432"/>
      <c r="G171" s="434"/>
      <c r="H171" s="434"/>
      <c r="I171" s="434"/>
      <c r="J171" s="434"/>
      <c r="K171" s="434"/>
      <c r="L171" s="434"/>
      <c r="M171" s="432"/>
      <c r="N171" s="432"/>
      <c r="O171" s="432"/>
      <c r="P171" s="498"/>
      <c r="Q171" s="407"/>
    </row>
    <row r="172" spans="1:17" s="392" customFormat="1" ht="8.25" customHeight="1">
      <c r="A172" s="388"/>
      <c r="B172" s="393"/>
      <c r="C172" s="393"/>
      <c r="D172" s="393"/>
      <c r="E172" s="393"/>
      <c r="F172" s="393"/>
      <c r="G172" s="393"/>
      <c r="H172" s="393"/>
      <c r="I172" s="393"/>
      <c r="J172" s="393"/>
      <c r="K172" s="393"/>
      <c r="L172" s="393"/>
      <c r="M172" s="393"/>
      <c r="N172" s="393"/>
      <c r="O172" s="393"/>
      <c r="P172" s="498"/>
      <c r="Q172" s="407"/>
    </row>
    <row r="173" spans="1:17" ht="15" customHeight="1">
      <c r="B173" s="393"/>
      <c r="C173" s="393"/>
      <c r="D173" s="393"/>
      <c r="E173" s="393"/>
      <c r="F173" s="393"/>
      <c r="G173" s="393"/>
      <c r="H173" s="393"/>
      <c r="I173" s="393"/>
      <c r="J173" s="393"/>
      <c r="K173" s="393"/>
      <c r="L173" s="393"/>
      <c r="M173" s="393"/>
      <c r="N173" s="393"/>
      <c r="O173" s="393"/>
      <c r="P173" s="499"/>
      <c r="Q173" s="406"/>
    </row>
    <row r="174" spans="1:17" s="392" customFormat="1">
      <c r="A174" s="388"/>
      <c r="B174" s="689" t="s">
        <v>766</v>
      </c>
      <c r="C174" s="689"/>
      <c r="D174" s="689"/>
      <c r="E174" s="689"/>
      <c r="F174" s="689"/>
      <c r="G174" s="689"/>
      <c r="H174" s="689"/>
      <c r="I174" s="689"/>
      <c r="J174" s="689"/>
      <c r="K174" s="689"/>
      <c r="L174" s="689"/>
      <c r="M174" s="689"/>
      <c r="N174" s="689"/>
      <c r="O174" s="689"/>
      <c r="P174" s="496"/>
    </row>
    <row r="175" spans="1:17">
      <c r="B175" s="393"/>
      <c r="C175" s="402"/>
      <c r="D175" s="402"/>
      <c r="E175" s="402"/>
      <c r="F175" s="405"/>
      <c r="G175" s="405"/>
      <c r="H175" s="405"/>
      <c r="I175" s="393"/>
      <c r="J175" s="401"/>
      <c r="K175" s="401"/>
      <c r="L175" s="401"/>
      <c r="M175" s="402"/>
      <c r="N175" s="404"/>
      <c r="O175" s="404"/>
    </row>
    <row r="176" spans="1:17" s="392" customFormat="1">
      <c r="A176" s="388"/>
      <c r="B176" s="654" t="s">
        <v>759</v>
      </c>
      <c r="C176" s="655"/>
      <c r="D176" s="520"/>
      <c r="E176" s="521" t="s">
        <v>934</v>
      </c>
      <c r="F176" s="522" t="s">
        <v>760</v>
      </c>
      <c r="G176" s="660" t="s">
        <v>935</v>
      </c>
      <c r="H176" s="661"/>
      <c r="I176" s="662"/>
      <c r="J176" s="523"/>
      <c r="K176" s="523"/>
      <c r="L176" s="523"/>
      <c r="M176" s="523"/>
      <c r="N176" s="21"/>
      <c r="O176" s="21"/>
      <c r="P176" s="496"/>
    </row>
    <row r="177" spans="1:16" s="392" customFormat="1">
      <c r="A177" s="388"/>
      <c r="B177" s="656"/>
      <c r="C177" s="657"/>
      <c r="D177" s="524" t="s">
        <v>936</v>
      </c>
      <c r="E177" s="525" t="e">
        <f>'Cálculo dos apoios'!T160</f>
        <v>#REF!</v>
      </c>
      <c r="F177" s="526" t="e">
        <f>Formulário!F66</f>
        <v>#REF!</v>
      </c>
      <c r="G177" s="663" t="e">
        <f>Formulário!F63-G178</f>
        <v>#REF!</v>
      </c>
      <c r="H177" s="664"/>
      <c r="I177" s="665"/>
      <c r="J177" s="523"/>
      <c r="K177" s="523"/>
      <c r="L177" s="523"/>
      <c r="M177" s="523"/>
      <c r="N177" s="14"/>
      <c r="O177" s="14"/>
      <c r="P177" s="519"/>
    </row>
    <row r="178" spans="1:16">
      <c r="B178" s="656"/>
      <c r="C178" s="657"/>
      <c r="D178" s="527" t="s">
        <v>734</v>
      </c>
      <c r="E178" s="528" t="e">
        <f>'Cálculo dos apoios'!U160</f>
        <v>#REF!</v>
      </c>
      <c r="F178" s="529" t="e">
        <f>Formulário!F67</f>
        <v>#REF!</v>
      </c>
      <c r="G178" s="666" t="e">
        <f>+E178-F178</f>
        <v>#REF!</v>
      </c>
      <c r="H178" s="667"/>
      <c r="I178" s="668"/>
      <c r="J178" s="517"/>
      <c r="K178" s="517"/>
      <c r="L178" s="517"/>
      <c r="M178" s="517"/>
      <c r="N178" s="14"/>
      <c r="O178" s="14"/>
      <c r="P178" s="519"/>
    </row>
    <row r="179" spans="1:16" s="392" customFormat="1">
      <c r="A179" s="388"/>
      <c r="B179" s="656"/>
      <c r="C179" s="657"/>
      <c r="D179" s="517"/>
      <c r="E179" s="351"/>
      <c r="F179" s="530"/>
      <c r="G179" s="530"/>
      <c r="H179" s="531"/>
      <c r="I179" s="532"/>
      <c r="J179" s="517"/>
      <c r="K179" s="517"/>
      <c r="L179" s="517"/>
      <c r="M179" s="517"/>
      <c r="N179" s="14"/>
      <c r="O179" s="14"/>
      <c r="P179" s="519"/>
    </row>
    <row r="180" spans="1:16" s="392" customFormat="1">
      <c r="A180" s="388"/>
      <c r="B180" s="658"/>
      <c r="C180" s="659"/>
      <c r="D180" s="533" t="s">
        <v>937</v>
      </c>
      <c r="E180" s="534" t="e">
        <f>SUM(E177:E178)</f>
        <v>#REF!</v>
      </c>
      <c r="F180" s="535" t="e">
        <f>SUM(F177:F179)</f>
        <v>#REF!</v>
      </c>
      <c r="G180" s="669" t="e">
        <f>SUM(G177:I179)</f>
        <v>#REF!</v>
      </c>
      <c r="H180" s="670"/>
      <c r="I180" s="671"/>
      <c r="J180" s="517"/>
      <c r="K180" s="517"/>
      <c r="L180" s="517"/>
      <c r="M180" s="517"/>
      <c r="N180" s="14"/>
      <c r="O180" s="14"/>
      <c r="P180" s="519"/>
    </row>
    <row r="181" spans="1:16" s="392" customFormat="1">
      <c r="A181" s="388"/>
      <c r="B181" s="393"/>
      <c r="C181" s="393"/>
      <c r="D181" s="393"/>
      <c r="E181" s="393"/>
      <c r="F181" s="393"/>
      <c r="G181" s="395"/>
      <c r="H181" s="395"/>
      <c r="I181" s="394"/>
      <c r="J181" s="393"/>
      <c r="K181" s="393"/>
      <c r="L181" s="393"/>
      <c r="M181" s="393"/>
      <c r="N181" s="394"/>
      <c r="O181" s="393"/>
      <c r="P181" s="496"/>
    </row>
    <row r="182" spans="1:16">
      <c r="B182" s="396" t="s">
        <v>765</v>
      </c>
      <c r="C182" s="396"/>
      <c r="D182" s="396"/>
      <c r="E182" s="396"/>
      <c r="F182" s="396"/>
      <c r="G182" s="396"/>
      <c r="H182" s="396"/>
      <c r="I182" s="396"/>
      <c r="J182" s="396"/>
      <c r="K182" s="396"/>
      <c r="L182" s="396"/>
      <c r="M182" s="396"/>
      <c r="N182" s="396"/>
      <c r="O182" s="396"/>
    </row>
    <row r="183" spans="1:16" s="392" customFormat="1">
      <c r="A183" s="388"/>
      <c r="B183" s="393"/>
      <c r="C183" s="393"/>
      <c r="D183" s="393"/>
      <c r="E183" s="393"/>
      <c r="F183" s="393"/>
      <c r="G183" s="395"/>
      <c r="H183" s="395"/>
      <c r="I183" s="394"/>
      <c r="J183" s="393"/>
      <c r="K183" s="393"/>
      <c r="L183" s="393"/>
      <c r="M183" s="393"/>
      <c r="N183" s="394"/>
      <c r="O183" s="393"/>
      <c r="P183" s="496"/>
    </row>
    <row r="184" spans="1:16" s="392" customFormat="1" ht="108">
      <c r="A184" s="388"/>
      <c r="B184" s="400" t="str">
        <f>+'Cálculo dos apoios'!D9</f>
        <v>Preço de aquisição</v>
      </c>
      <c r="C184" s="399" t="str">
        <f>+'Cálculo dos apoios'!E9</f>
        <v>Registos com aquisição</v>
      </c>
      <c r="D184" s="398" t="str">
        <f>+'Cálculo dos apoios'!F9</f>
        <v>Atos Notariais com aquisição</v>
      </c>
      <c r="E184" s="398" t="str">
        <f>+'Cálculo dos apoios'!G9</f>
        <v xml:space="preserve">Empreitadas edificação
(apenas elegível para contratos de empreitada celebrados a partir de 2020-02-01)
</v>
      </c>
      <c r="F184" s="398" t="str">
        <f>+'Cálculo dos apoios'!H9</f>
        <v>Empreitadas infraestruturas
(apenas elegível para contratos de empreitada celebrados a partir de 2020-02-01)</v>
      </c>
      <c r="G184" s="648" t="str">
        <f>+'Cálculo dos apoios'!I9</f>
        <v>Preço do terreno</v>
      </c>
      <c r="H184" s="649"/>
      <c r="I184" s="650" t="str">
        <f>+'Cálculo dos apoios'!J9</f>
        <v>Trabalhos com acessibilidades e de sustentabilidade ambiental</v>
      </c>
      <c r="J184" s="651"/>
      <c r="K184" s="652"/>
      <c r="L184" s="398" t="str">
        <f>+'Cálculo dos apoios'!K9</f>
        <v>Fornecimentos com acessibilidades e de sustentabilidade ambiental</v>
      </c>
      <c r="M184" s="650" t="str">
        <f>+'Cálculo dos apoios'!L9</f>
        <v>Fiscalização</v>
      </c>
      <c r="N184" s="651"/>
      <c r="O184" s="653"/>
      <c r="P184" s="496"/>
    </row>
    <row r="185" spans="1:16" ht="15" customHeight="1">
      <c r="B185" s="423" t="e">
        <f>+'Cálculo dos apoios'!D160</f>
        <v>#REF!</v>
      </c>
      <c r="C185" s="424" t="e">
        <f>+'Cálculo dos apoios'!E160</f>
        <v>#REF!</v>
      </c>
      <c r="D185" s="425" t="e">
        <f>+'Cálculo dos apoios'!F160</f>
        <v>#REF!</v>
      </c>
      <c r="E185" s="425">
        <f>+'Cálculo dos apoios'!G160</f>
        <v>0</v>
      </c>
      <c r="F185" s="426">
        <f>+'Cálculo dos apoios'!H160</f>
        <v>0</v>
      </c>
      <c r="G185" s="697" t="e">
        <f>+'Cálculo dos apoios'!I160</f>
        <v>#REF!</v>
      </c>
      <c r="H185" s="698"/>
      <c r="I185" s="699">
        <f>+'Cálculo dos apoios'!J160</f>
        <v>0</v>
      </c>
      <c r="J185" s="700"/>
      <c r="K185" s="701"/>
      <c r="L185" s="427">
        <f>+'Cálculo dos apoios'!K160</f>
        <v>0</v>
      </c>
      <c r="M185" s="702">
        <f>+'Cálculo dos apoios'!L160</f>
        <v>0</v>
      </c>
      <c r="N185" s="703"/>
      <c r="O185" s="704"/>
    </row>
    <row r="186" spans="1:16" s="392" customFormat="1">
      <c r="P186" s="496"/>
    </row>
    <row r="187" spans="1:16" s="392" customFormat="1" ht="45.75" customHeight="1">
      <c r="A187" s="388"/>
      <c r="B187" s="400" t="str">
        <f>+'Cálculo dos apoios'!M9</f>
        <v>Publicitação</v>
      </c>
      <c r="C187" s="399" t="str">
        <f>+'Cálculo dos apoios'!N9</f>
        <v>Registos</v>
      </c>
      <c r="D187" s="398" t="str">
        <f>+'Cálculo dos apoios'!O9</f>
        <v>Projetos</v>
      </c>
      <c r="E187" s="398" t="str">
        <f>+'Cálculo dos apoios'!P9</f>
        <v>Segurança em Obra</v>
      </c>
      <c r="F187" s="398" t="str">
        <f>+'Cálculo dos apoios'!Q9</f>
        <v>Atos Notariais</v>
      </c>
      <c r="G187" s="648" t="str">
        <f>+'Cálculo dos apoios'!R9</f>
        <v>Despesas com arrendamento temporário</v>
      </c>
      <c r="H187" s="649"/>
      <c r="I187" s="650" t="str">
        <f>+'Cálculo dos apoios'!S9</f>
        <v>Certificações Energéticas</v>
      </c>
      <c r="J187" s="651"/>
      <c r="K187" s="652"/>
      <c r="L187" s="397" t="str">
        <f>+'Cálculo dos apoios'!U9</f>
        <v>IVA</v>
      </c>
      <c r="M187" s="650" t="str">
        <f>+'Cálculo dos apoios'!V9</f>
        <v>Total com IVA</v>
      </c>
      <c r="N187" s="651"/>
      <c r="O187" s="653"/>
      <c r="P187" s="496"/>
    </row>
    <row r="188" spans="1:16" ht="15" customHeight="1">
      <c r="B188" s="423">
        <f>+'Cálculo dos apoios'!M160</f>
        <v>0</v>
      </c>
      <c r="C188" s="424">
        <f>+'Cálculo dos apoios'!N160</f>
        <v>0</v>
      </c>
      <c r="D188" s="425">
        <f>+'Cálculo dos apoios'!O160</f>
        <v>0</v>
      </c>
      <c r="E188" s="425">
        <f>+'Cálculo dos apoios'!P160</f>
        <v>0</v>
      </c>
      <c r="F188" s="426">
        <f>+'Cálculo dos apoios'!Q160</f>
        <v>0</v>
      </c>
      <c r="G188" s="697" t="e">
        <f>+'Cálculo dos apoios'!R160</f>
        <v>#REF!</v>
      </c>
      <c r="H188" s="698"/>
      <c r="I188" s="699">
        <f>+'Cálculo dos apoios'!S160</f>
        <v>0</v>
      </c>
      <c r="J188" s="700"/>
      <c r="K188" s="701"/>
      <c r="L188" s="427" t="e">
        <f>+'Cálculo dos apoios'!U160</f>
        <v>#REF!</v>
      </c>
      <c r="M188" s="702" t="e">
        <f>SUM(B185:O185)+SUM(B188:L188)</f>
        <v>#REF!</v>
      </c>
      <c r="N188" s="703"/>
      <c r="O188" s="704"/>
      <c r="P188" s="519"/>
    </row>
    <row r="189" spans="1:16" s="392" customFormat="1">
      <c r="A189" s="388"/>
      <c r="B189" s="393"/>
      <c r="C189" s="393"/>
      <c r="D189" s="393"/>
      <c r="E189" s="393"/>
      <c r="F189" s="393"/>
      <c r="G189" s="393"/>
      <c r="H189" s="393"/>
      <c r="I189" s="393"/>
      <c r="J189" s="393"/>
      <c r="K189" s="393"/>
      <c r="L189" s="393"/>
      <c r="M189" s="393"/>
      <c r="N189" s="393"/>
      <c r="O189" s="393"/>
      <c r="P189" s="496"/>
    </row>
    <row r="190" spans="1:16">
      <c r="B190" s="518" t="s">
        <v>938</v>
      </c>
      <c r="C190" s="518"/>
      <c r="D190" s="518"/>
      <c r="E190" s="518"/>
      <c r="F190" s="518"/>
      <c r="G190" s="518"/>
      <c r="H190" s="518"/>
      <c r="I190" s="518"/>
      <c r="J190" s="518"/>
      <c r="K190" s="518"/>
      <c r="L190" s="518"/>
      <c r="M190" s="518"/>
      <c r="N190" s="518"/>
      <c r="O190" s="518"/>
    </row>
    <row r="191" spans="1:16" s="388" customFormat="1">
      <c r="B191" s="536"/>
      <c r="C191" s="690" t="s">
        <v>939</v>
      </c>
      <c r="D191" s="691"/>
      <c r="E191" s="691"/>
      <c r="F191" s="691"/>
      <c r="G191" s="691"/>
      <c r="H191" s="691"/>
      <c r="I191" s="691"/>
      <c r="J191" s="691"/>
      <c r="K191" s="691"/>
      <c r="L191" s="691"/>
      <c r="M191" s="691"/>
      <c r="N191" s="691"/>
      <c r="O191" s="692"/>
      <c r="P191" s="497"/>
    </row>
    <row r="192" spans="1:16" s="384" customFormat="1" ht="15" customHeight="1">
      <c r="B192" s="537" t="s">
        <v>940</v>
      </c>
      <c r="C192" s="693" t="s">
        <v>941</v>
      </c>
      <c r="D192" s="693"/>
      <c r="E192" s="693"/>
      <c r="F192" s="693"/>
      <c r="G192" s="693"/>
      <c r="H192" s="693"/>
      <c r="I192" s="693"/>
      <c r="J192" s="693"/>
      <c r="K192" s="693"/>
      <c r="L192" s="693"/>
      <c r="M192" s="693"/>
      <c r="N192" s="693"/>
      <c r="O192" s="693"/>
      <c r="P192" s="497"/>
    </row>
    <row r="193" spans="2:16" s="384" customFormat="1" ht="15" customHeight="1">
      <c r="B193" s="538"/>
      <c r="C193" s="538"/>
      <c r="D193" s="538"/>
      <c r="E193" s="538"/>
      <c r="F193" s="538"/>
      <c r="G193" s="538"/>
      <c r="H193" s="538"/>
      <c r="I193" s="538"/>
      <c r="J193" s="538"/>
      <c r="K193" s="538"/>
      <c r="L193" s="538"/>
      <c r="M193" s="538"/>
      <c r="N193" s="538"/>
      <c r="O193" s="538"/>
      <c r="P193" s="497"/>
    </row>
    <row r="194" spans="2:16" s="384" customFormat="1" ht="15" customHeight="1">
      <c r="B194" s="538"/>
      <c r="C194" s="539" t="s">
        <v>942</v>
      </c>
      <c r="D194" s="420"/>
      <c r="E194" s="538"/>
      <c r="F194" s="422" t="e">
        <f>F29</f>
        <v>#REF!</v>
      </c>
      <c r="G194" s="538"/>
      <c r="H194" s="538"/>
      <c r="I194" s="538"/>
      <c r="J194" s="538"/>
      <c r="K194" s="538"/>
      <c r="L194" s="538"/>
      <c r="M194" s="538"/>
      <c r="N194" s="538"/>
      <c r="O194" s="538"/>
      <c r="P194" s="497"/>
    </row>
    <row r="195" spans="2:16" s="384" customFormat="1" ht="15" customHeight="1">
      <c r="B195" s="393"/>
      <c r="C195" s="540"/>
      <c r="D195" s="540"/>
      <c r="E195" s="541"/>
      <c r="F195" s="541"/>
      <c r="G195" s="541"/>
      <c r="H195" s="541"/>
      <c r="I195" s="541"/>
      <c r="J195" s="541"/>
      <c r="K195" s="542"/>
      <c r="L195" s="694"/>
      <c r="M195" s="694"/>
      <c r="N195" s="694"/>
      <c r="O195" s="694"/>
      <c r="P195" s="497"/>
    </row>
    <row r="196" spans="2:16" s="384" customFormat="1" ht="15" customHeight="1">
      <c r="B196" s="689" t="s">
        <v>943</v>
      </c>
      <c r="C196" s="689"/>
      <c r="D196" s="689"/>
      <c r="E196" s="689"/>
      <c r="F196" s="689"/>
      <c r="G196" s="689"/>
      <c r="H196" s="689"/>
      <c r="I196" s="689"/>
      <c r="J196" s="689"/>
      <c r="K196" s="689"/>
      <c r="L196" s="689"/>
      <c r="M196" s="689"/>
      <c r="N196" s="689"/>
      <c r="O196" s="689"/>
      <c r="P196" s="497"/>
    </row>
    <row r="197" spans="2:16" s="388" customFormat="1" ht="15" customHeight="1">
      <c r="B197" s="695"/>
      <c r="C197" s="695"/>
      <c r="D197" s="695"/>
      <c r="E197" s="695"/>
      <c r="F197" s="695"/>
      <c r="G197" s="695"/>
      <c r="H197" s="695"/>
      <c r="I197" s="695"/>
      <c r="J197" s="695"/>
      <c r="K197" s="695"/>
      <c r="L197" s="695"/>
      <c r="M197" s="695"/>
      <c r="N197" s="695"/>
      <c r="O197" s="695"/>
      <c r="P197" s="497"/>
    </row>
    <row r="198" spans="2:16" s="384" customFormat="1">
      <c r="B198" s="420"/>
      <c r="C198" s="543" t="s">
        <v>944</v>
      </c>
      <c r="D198" s="544" t="s">
        <v>945</v>
      </c>
      <c r="E198" s="544" t="s">
        <v>946</v>
      </c>
      <c r="F198" s="393"/>
      <c r="G198" s="393"/>
      <c r="H198" s="393"/>
      <c r="I198" s="393"/>
      <c r="J198" s="393"/>
      <c r="K198" s="393"/>
      <c r="L198" s="393"/>
      <c r="M198" s="393"/>
      <c r="N198" s="393"/>
      <c r="O198" s="393"/>
      <c r="P198" s="497"/>
    </row>
    <row r="199" spans="2:16" s="388" customFormat="1">
      <c r="B199" s="420"/>
      <c r="C199" s="543" t="s">
        <v>947</v>
      </c>
      <c r="D199" s="545" t="s">
        <v>940</v>
      </c>
      <c r="E199" s="545" t="s">
        <v>940</v>
      </c>
      <c r="F199" s="393"/>
      <c r="G199" s="393"/>
      <c r="H199" s="393"/>
      <c r="I199" s="393"/>
      <c r="J199" s="393"/>
      <c r="K199" s="393"/>
      <c r="L199" s="393"/>
      <c r="M199" s="393"/>
      <c r="N199" s="393"/>
      <c r="O199" s="393"/>
      <c r="P199" s="497"/>
    </row>
    <row r="200" spans="2:16" s="388" customFormat="1">
      <c r="B200" s="393"/>
      <c r="C200" s="543">
        <v>2022</v>
      </c>
      <c r="D200" s="545" t="s">
        <v>940</v>
      </c>
      <c r="E200" s="545" t="s">
        <v>940</v>
      </c>
      <c r="F200" s="393"/>
      <c r="G200" s="393"/>
      <c r="H200" s="393"/>
      <c r="I200" s="393"/>
      <c r="J200" s="393"/>
      <c r="K200" s="546"/>
      <c r="L200" s="546"/>
      <c r="M200" s="546"/>
      <c r="N200" s="547"/>
      <c r="O200" s="548"/>
      <c r="P200" s="497"/>
    </row>
    <row r="201" spans="2:16" s="388" customFormat="1" ht="17.25">
      <c r="B201" s="393"/>
      <c r="C201" s="543">
        <v>2023</v>
      </c>
      <c r="D201" s="545"/>
      <c r="E201" s="545"/>
      <c r="F201" s="542"/>
      <c r="G201" s="542"/>
      <c r="H201" s="542"/>
      <c r="I201" s="542"/>
      <c r="J201" s="542"/>
      <c r="K201" s="546"/>
      <c r="L201" s="546"/>
      <c r="M201" s="546"/>
      <c r="N201" s="546"/>
      <c r="O201" s="548"/>
      <c r="P201" s="497"/>
    </row>
    <row r="202" spans="2:16" s="384" customFormat="1">
      <c r="B202" s="420"/>
      <c r="C202" s="543">
        <v>2024</v>
      </c>
      <c r="D202" s="545"/>
      <c r="E202" s="545"/>
      <c r="F202" s="393"/>
      <c r="G202" s="393"/>
      <c r="H202" s="393"/>
      <c r="I202" s="393"/>
      <c r="J202" s="393"/>
      <c r="K202" s="546"/>
      <c r="L202" s="546"/>
      <c r="M202" s="546"/>
      <c r="N202" s="546"/>
      <c r="O202" s="548"/>
      <c r="P202" s="497"/>
    </row>
    <row r="203" spans="2:16" s="384" customFormat="1">
      <c r="B203" s="393"/>
      <c r="C203" s="543">
        <v>2025</v>
      </c>
      <c r="D203" s="545"/>
      <c r="E203" s="545"/>
      <c r="F203" s="393"/>
      <c r="G203" s="393"/>
      <c r="H203" s="393"/>
      <c r="I203" s="393"/>
      <c r="J203" s="393"/>
      <c r="K203" s="540"/>
      <c r="L203" s="540"/>
      <c r="M203" s="540"/>
      <c r="N203" s="393"/>
      <c r="O203" s="393"/>
      <c r="P203" s="497"/>
    </row>
    <row r="204" spans="2:16" s="384" customFormat="1">
      <c r="B204" s="420"/>
      <c r="C204" s="543" t="s">
        <v>948</v>
      </c>
      <c r="D204" s="545"/>
      <c r="E204" s="545"/>
      <c r="F204" s="393"/>
      <c r="G204" s="393"/>
      <c r="H204" s="393"/>
      <c r="I204" s="393"/>
      <c r="J204" s="393"/>
      <c r="K204" s="393"/>
      <c r="L204" s="393"/>
      <c r="M204" s="393"/>
      <c r="N204" s="393"/>
      <c r="O204" s="393"/>
      <c r="P204" s="497"/>
    </row>
    <row r="205" spans="2:16" s="384" customFormat="1">
      <c r="B205" s="420"/>
      <c r="C205" s="391" t="s">
        <v>949</v>
      </c>
      <c r="D205" s="389"/>
      <c r="E205" s="390"/>
      <c r="F205" s="390"/>
      <c r="G205" s="390"/>
      <c r="H205" s="390"/>
      <c r="I205" s="390"/>
      <c r="J205" s="546"/>
      <c r="K205" s="549"/>
      <c r="L205" s="549"/>
      <c r="M205" s="549"/>
      <c r="N205" s="549"/>
      <c r="O205" s="549"/>
      <c r="P205" s="497"/>
    </row>
    <row r="206" spans="2:16" s="384" customFormat="1">
      <c r="B206" s="420"/>
      <c r="C206" s="539"/>
      <c r="D206" s="540"/>
      <c r="E206" s="546"/>
      <c r="F206" s="546"/>
      <c r="G206" s="546"/>
      <c r="H206" s="546"/>
      <c r="I206" s="546"/>
      <c r="J206" s="546"/>
      <c r="K206" s="549"/>
      <c r="L206" s="549"/>
      <c r="M206" s="549"/>
      <c r="N206" s="549"/>
      <c r="O206" s="549"/>
      <c r="P206" s="497"/>
    </row>
    <row r="207" spans="2:16" s="384" customFormat="1">
      <c r="B207" s="689" t="s">
        <v>950</v>
      </c>
      <c r="C207" s="689"/>
      <c r="D207" s="689"/>
      <c r="E207" s="689"/>
      <c r="F207" s="689"/>
      <c r="G207" s="689"/>
      <c r="H207" s="689"/>
      <c r="I207" s="689"/>
      <c r="J207" s="689"/>
      <c r="K207" s="689"/>
      <c r="L207" s="689"/>
      <c r="M207" s="689"/>
      <c r="N207" s="689"/>
      <c r="O207" s="689"/>
      <c r="P207" s="497"/>
    </row>
    <row r="208" spans="2:16" s="384" customFormat="1" ht="30.95" customHeight="1">
      <c r="B208" s="696" t="s">
        <v>951</v>
      </c>
      <c r="C208" s="696"/>
      <c r="D208" s="696"/>
      <c r="E208" s="696"/>
      <c r="F208" s="696"/>
      <c r="G208" s="696"/>
      <c r="H208" s="696"/>
      <c r="I208" s="696"/>
      <c r="J208" s="696"/>
      <c r="K208" s="696"/>
      <c r="L208" s="696"/>
      <c r="M208" s="696"/>
      <c r="N208" s="696"/>
      <c r="O208" s="696"/>
      <c r="P208" s="497"/>
    </row>
    <row r="209" spans="2:16" s="384" customFormat="1">
      <c r="B209" s="420"/>
      <c r="C209" s="539"/>
      <c r="D209" s="540"/>
      <c r="E209" s="546"/>
      <c r="F209" s="546"/>
      <c r="G209" s="546"/>
      <c r="H209" s="546"/>
      <c r="I209" s="546"/>
      <c r="J209" s="546"/>
      <c r="K209" s="549"/>
      <c r="L209" s="549"/>
      <c r="M209" s="549"/>
      <c r="N209" s="549"/>
      <c r="O209" s="549"/>
      <c r="P209" s="497"/>
    </row>
    <row r="210" spans="2:16" s="384" customFormat="1">
      <c r="B210" s="387"/>
      <c r="C210" s="386"/>
      <c r="D210" s="386"/>
      <c r="E210" s="386"/>
      <c r="F210" s="386"/>
      <c r="G210" s="386"/>
      <c r="H210" s="386"/>
      <c r="I210" s="386"/>
      <c r="J210" s="386"/>
      <c r="P210" s="497"/>
    </row>
    <row r="211" spans="2:16" s="384" customFormat="1">
      <c r="C211" s="385"/>
      <c r="D211" s="385"/>
      <c r="E211" s="385"/>
      <c r="F211" s="385"/>
      <c r="G211" s="385"/>
      <c r="H211" s="385"/>
      <c r="I211" s="385"/>
      <c r="J211" s="385"/>
      <c r="P211" s="497"/>
    </row>
    <row r="212" spans="2:16" s="384" customFormat="1">
      <c r="P212" s="497"/>
    </row>
    <row r="213" spans="2:16" s="384" customFormat="1">
      <c r="P213" s="497"/>
    </row>
    <row r="214" spans="2:16" s="384" customFormat="1">
      <c r="P214" s="497"/>
    </row>
    <row r="215" spans="2:16" s="384" customFormat="1">
      <c r="P215" s="497"/>
    </row>
    <row r="216" spans="2:16" s="384" customFormat="1">
      <c r="P216" s="497"/>
    </row>
    <row r="217" spans="2:16" s="384" customFormat="1">
      <c r="P217" s="497"/>
    </row>
    <row r="218" spans="2:16" s="384" customFormat="1">
      <c r="P218" s="497"/>
    </row>
    <row r="219" spans="2:16" s="384" customFormat="1">
      <c r="P219" s="497"/>
    </row>
    <row r="220" spans="2:16" s="384" customFormat="1">
      <c r="P220" s="497"/>
    </row>
    <row r="221" spans="2:16" s="384" customFormat="1">
      <c r="P221" s="497"/>
    </row>
    <row r="222" spans="2:16" s="384" customFormat="1">
      <c r="P222" s="497"/>
    </row>
  </sheetData>
  <mergeCells count="594">
    <mergeCell ref="C192:O192"/>
    <mergeCell ref="L195:O195"/>
    <mergeCell ref="B196:O196"/>
    <mergeCell ref="B197:O197"/>
    <mergeCell ref="B207:O207"/>
    <mergeCell ref="B208:O208"/>
    <mergeCell ref="D167:E167"/>
    <mergeCell ref="G167:H167"/>
    <mergeCell ref="I167:K167"/>
    <mergeCell ref="M167:O167"/>
    <mergeCell ref="D168:E168"/>
    <mergeCell ref="G168:H168"/>
    <mergeCell ref="I168:K168"/>
    <mergeCell ref="M168:O168"/>
    <mergeCell ref="G185:H185"/>
    <mergeCell ref="I185:K185"/>
    <mergeCell ref="M185:O185"/>
    <mergeCell ref="G187:H187"/>
    <mergeCell ref="I187:K187"/>
    <mergeCell ref="M187:O187"/>
    <mergeCell ref="G188:H188"/>
    <mergeCell ref="I188:K188"/>
    <mergeCell ref="M188:O188"/>
    <mergeCell ref="D165:E165"/>
    <mergeCell ref="G165:H165"/>
    <mergeCell ref="I165:K165"/>
    <mergeCell ref="M165:O165"/>
    <mergeCell ref="D166:E166"/>
    <mergeCell ref="G166:H166"/>
    <mergeCell ref="I166:K166"/>
    <mergeCell ref="M166:O166"/>
    <mergeCell ref="C191:O191"/>
    <mergeCell ref="B174:O174"/>
    <mergeCell ref="D162:E162"/>
    <mergeCell ref="G162:H162"/>
    <mergeCell ref="I162:K162"/>
    <mergeCell ref="M162:O162"/>
    <mergeCell ref="D163:E163"/>
    <mergeCell ref="G163:H163"/>
    <mergeCell ref="I163:K163"/>
    <mergeCell ref="M163:O163"/>
    <mergeCell ref="D164:E164"/>
    <mergeCell ref="G164:H164"/>
    <mergeCell ref="I164:K164"/>
    <mergeCell ref="M164:O164"/>
    <mergeCell ref="D159:E159"/>
    <mergeCell ref="G159:H159"/>
    <mergeCell ref="I159:K159"/>
    <mergeCell ref="M159:O159"/>
    <mergeCell ref="D160:E160"/>
    <mergeCell ref="G160:H160"/>
    <mergeCell ref="I160:K160"/>
    <mergeCell ref="M160:O160"/>
    <mergeCell ref="D161:E161"/>
    <mergeCell ref="G161:H161"/>
    <mergeCell ref="I161:K161"/>
    <mergeCell ref="M161:O161"/>
    <mergeCell ref="D156:E156"/>
    <mergeCell ref="G156:H156"/>
    <mergeCell ref="I156:K156"/>
    <mergeCell ref="M156:O156"/>
    <mergeCell ref="D157:E157"/>
    <mergeCell ref="G157:H157"/>
    <mergeCell ref="I157:K157"/>
    <mergeCell ref="M157:O157"/>
    <mergeCell ref="D158:E158"/>
    <mergeCell ref="G158:H158"/>
    <mergeCell ref="I158:K158"/>
    <mergeCell ref="M158:O158"/>
    <mergeCell ref="D153:E153"/>
    <mergeCell ref="G153:H153"/>
    <mergeCell ref="I153:K153"/>
    <mergeCell ref="M153:O153"/>
    <mergeCell ref="D154:E154"/>
    <mergeCell ref="G154:H154"/>
    <mergeCell ref="I154:K154"/>
    <mergeCell ref="M154:O154"/>
    <mergeCell ref="D155:E155"/>
    <mergeCell ref="G155:H155"/>
    <mergeCell ref="I155:K155"/>
    <mergeCell ref="M155:O155"/>
    <mergeCell ref="D150:E150"/>
    <mergeCell ref="G150:H150"/>
    <mergeCell ref="I150:K150"/>
    <mergeCell ref="M150:O150"/>
    <mergeCell ref="D151:E151"/>
    <mergeCell ref="G151:H151"/>
    <mergeCell ref="I151:K151"/>
    <mergeCell ref="M151:O151"/>
    <mergeCell ref="D152:E152"/>
    <mergeCell ref="G152:H152"/>
    <mergeCell ref="I152:K152"/>
    <mergeCell ref="M152:O152"/>
    <mergeCell ref="D147:E147"/>
    <mergeCell ref="G147:H147"/>
    <mergeCell ref="I147:K147"/>
    <mergeCell ref="M147:O147"/>
    <mergeCell ref="D148:E148"/>
    <mergeCell ref="G148:H148"/>
    <mergeCell ref="I148:K148"/>
    <mergeCell ref="M148:O148"/>
    <mergeCell ref="D149:E149"/>
    <mergeCell ref="G149:H149"/>
    <mergeCell ref="I149:K149"/>
    <mergeCell ref="M149:O149"/>
    <mergeCell ref="D144:E144"/>
    <mergeCell ref="G144:H144"/>
    <mergeCell ref="I144:K144"/>
    <mergeCell ref="M144:O144"/>
    <mergeCell ref="D145:E145"/>
    <mergeCell ref="G145:H145"/>
    <mergeCell ref="I145:K145"/>
    <mergeCell ref="M145:O145"/>
    <mergeCell ref="D146:E146"/>
    <mergeCell ref="G146:H146"/>
    <mergeCell ref="I146:K146"/>
    <mergeCell ref="M146:O146"/>
    <mergeCell ref="D141:E141"/>
    <mergeCell ref="G141:H141"/>
    <mergeCell ref="I141:K141"/>
    <mergeCell ref="M141:O141"/>
    <mergeCell ref="D142:E142"/>
    <mergeCell ref="G142:H142"/>
    <mergeCell ref="I142:K142"/>
    <mergeCell ref="M142:O142"/>
    <mergeCell ref="D143:E143"/>
    <mergeCell ref="G143:H143"/>
    <mergeCell ref="I143:K143"/>
    <mergeCell ref="M143:O143"/>
    <mergeCell ref="D138:E138"/>
    <mergeCell ref="G138:H138"/>
    <mergeCell ref="I138:K138"/>
    <mergeCell ref="M138:O138"/>
    <mergeCell ref="D139:E139"/>
    <mergeCell ref="G139:H139"/>
    <mergeCell ref="I139:K139"/>
    <mergeCell ref="M139:O139"/>
    <mergeCell ref="D140:E140"/>
    <mergeCell ref="G140:H140"/>
    <mergeCell ref="I140:K140"/>
    <mergeCell ref="M140:O140"/>
    <mergeCell ref="D135:E135"/>
    <mergeCell ref="G135:H135"/>
    <mergeCell ref="I135:K135"/>
    <mergeCell ref="M135:O135"/>
    <mergeCell ref="D136:E136"/>
    <mergeCell ref="G136:H136"/>
    <mergeCell ref="I136:K136"/>
    <mergeCell ref="M136:O136"/>
    <mergeCell ref="D137:E137"/>
    <mergeCell ref="G137:H137"/>
    <mergeCell ref="I137:K137"/>
    <mergeCell ref="M137:O137"/>
    <mergeCell ref="D132:E132"/>
    <mergeCell ref="G132:H132"/>
    <mergeCell ref="I132:K132"/>
    <mergeCell ref="M132:O132"/>
    <mergeCell ref="D133:E133"/>
    <mergeCell ref="G133:H133"/>
    <mergeCell ref="I133:K133"/>
    <mergeCell ref="M133:O133"/>
    <mergeCell ref="D134:E134"/>
    <mergeCell ref="G134:H134"/>
    <mergeCell ref="I134:K134"/>
    <mergeCell ref="M134:O134"/>
    <mergeCell ref="D129:E129"/>
    <mergeCell ref="G129:H129"/>
    <mergeCell ref="I129:K129"/>
    <mergeCell ref="M129:O129"/>
    <mergeCell ref="D130:E130"/>
    <mergeCell ref="G130:H130"/>
    <mergeCell ref="I130:K130"/>
    <mergeCell ref="M130:O130"/>
    <mergeCell ref="D131:E131"/>
    <mergeCell ref="G131:H131"/>
    <mergeCell ref="I131:K131"/>
    <mergeCell ref="M131:O131"/>
    <mergeCell ref="D126:E126"/>
    <mergeCell ref="G126:H126"/>
    <mergeCell ref="I126:K126"/>
    <mergeCell ref="M126:O126"/>
    <mergeCell ref="D127:E127"/>
    <mergeCell ref="G127:H127"/>
    <mergeCell ref="I127:K127"/>
    <mergeCell ref="M127:O127"/>
    <mergeCell ref="D128:E128"/>
    <mergeCell ref="G128:H128"/>
    <mergeCell ref="I128:K128"/>
    <mergeCell ref="M128:O128"/>
    <mergeCell ref="D123:E123"/>
    <mergeCell ref="G123:H123"/>
    <mergeCell ref="I123:K123"/>
    <mergeCell ref="M123:O123"/>
    <mergeCell ref="D124:E124"/>
    <mergeCell ref="G124:H124"/>
    <mergeCell ref="I124:K124"/>
    <mergeCell ref="M124:O124"/>
    <mergeCell ref="D125:E125"/>
    <mergeCell ref="G125:H125"/>
    <mergeCell ref="I125:K125"/>
    <mergeCell ref="M125:O125"/>
    <mergeCell ref="D120:E120"/>
    <mergeCell ref="G120:H120"/>
    <mergeCell ref="I120:K120"/>
    <mergeCell ref="M120:O120"/>
    <mergeCell ref="D121:E121"/>
    <mergeCell ref="G121:H121"/>
    <mergeCell ref="I121:K121"/>
    <mergeCell ref="M121:O121"/>
    <mergeCell ref="D122:E122"/>
    <mergeCell ref="G122:H122"/>
    <mergeCell ref="I122:K122"/>
    <mergeCell ref="M122:O122"/>
    <mergeCell ref="D117:E117"/>
    <mergeCell ref="G117:H117"/>
    <mergeCell ref="I117:K117"/>
    <mergeCell ref="M117:O117"/>
    <mergeCell ref="D118:E118"/>
    <mergeCell ref="G118:H118"/>
    <mergeCell ref="I118:K118"/>
    <mergeCell ref="M118:O118"/>
    <mergeCell ref="D119:E119"/>
    <mergeCell ref="G119:H119"/>
    <mergeCell ref="I119:K119"/>
    <mergeCell ref="M119:O119"/>
    <mergeCell ref="D114:E114"/>
    <mergeCell ref="G114:H114"/>
    <mergeCell ref="I114:K114"/>
    <mergeCell ref="M114:O114"/>
    <mergeCell ref="D115:E115"/>
    <mergeCell ref="G115:H115"/>
    <mergeCell ref="I115:K115"/>
    <mergeCell ref="M115:O115"/>
    <mergeCell ref="D116:E116"/>
    <mergeCell ref="G116:H116"/>
    <mergeCell ref="I116:K116"/>
    <mergeCell ref="M116:O116"/>
    <mergeCell ref="D111:E111"/>
    <mergeCell ref="G111:H111"/>
    <mergeCell ref="I111:K111"/>
    <mergeCell ref="M111:O111"/>
    <mergeCell ref="D112:E112"/>
    <mergeCell ref="G112:H112"/>
    <mergeCell ref="I112:K112"/>
    <mergeCell ref="M112:O112"/>
    <mergeCell ref="D113:E113"/>
    <mergeCell ref="G113:H113"/>
    <mergeCell ref="I113:K113"/>
    <mergeCell ref="M113:O113"/>
    <mergeCell ref="D108:E108"/>
    <mergeCell ref="G108:H108"/>
    <mergeCell ref="I108:K108"/>
    <mergeCell ref="M108:O108"/>
    <mergeCell ref="D109:E109"/>
    <mergeCell ref="G109:H109"/>
    <mergeCell ref="I109:K109"/>
    <mergeCell ref="M109:O109"/>
    <mergeCell ref="D110:E110"/>
    <mergeCell ref="G110:H110"/>
    <mergeCell ref="I110:K110"/>
    <mergeCell ref="M110:O110"/>
    <mergeCell ref="D105:E105"/>
    <mergeCell ref="G105:H105"/>
    <mergeCell ref="I105:K105"/>
    <mergeCell ref="M105:O105"/>
    <mergeCell ref="D106:E106"/>
    <mergeCell ref="G106:H106"/>
    <mergeCell ref="I106:K106"/>
    <mergeCell ref="M106:O106"/>
    <mergeCell ref="D107:E107"/>
    <mergeCell ref="G107:H107"/>
    <mergeCell ref="I107:K107"/>
    <mergeCell ref="M107:O107"/>
    <mergeCell ref="D102:E102"/>
    <mergeCell ref="G102:H102"/>
    <mergeCell ref="I102:K102"/>
    <mergeCell ref="M102:O102"/>
    <mergeCell ref="D103:E103"/>
    <mergeCell ref="G103:H103"/>
    <mergeCell ref="I103:K103"/>
    <mergeCell ref="M103:O103"/>
    <mergeCell ref="D104:E104"/>
    <mergeCell ref="G104:H104"/>
    <mergeCell ref="I104:K104"/>
    <mergeCell ref="M104:O104"/>
    <mergeCell ref="D99:E99"/>
    <mergeCell ref="G99:H99"/>
    <mergeCell ref="I99:K99"/>
    <mergeCell ref="M99:O99"/>
    <mergeCell ref="D100:E100"/>
    <mergeCell ref="G100:H100"/>
    <mergeCell ref="I100:K100"/>
    <mergeCell ref="M100:O100"/>
    <mergeCell ref="D101:E101"/>
    <mergeCell ref="G101:H101"/>
    <mergeCell ref="I101:K101"/>
    <mergeCell ref="M101:O101"/>
    <mergeCell ref="D96:E96"/>
    <mergeCell ref="G96:H96"/>
    <mergeCell ref="I96:K96"/>
    <mergeCell ref="M96:O96"/>
    <mergeCell ref="D97:E97"/>
    <mergeCell ref="G97:H97"/>
    <mergeCell ref="I97:K97"/>
    <mergeCell ref="M97:O97"/>
    <mergeCell ref="D98:E98"/>
    <mergeCell ref="G98:H98"/>
    <mergeCell ref="I98:K98"/>
    <mergeCell ref="M98:O98"/>
    <mergeCell ref="D93:E93"/>
    <mergeCell ref="G93:H93"/>
    <mergeCell ref="I93:K93"/>
    <mergeCell ref="M93:O93"/>
    <mergeCell ref="D94:E94"/>
    <mergeCell ref="G94:H94"/>
    <mergeCell ref="I94:K94"/>
    <mergeCell ref="M94:O94"/>
    <mergeCell ref="D95:E95"/>
    <mergeCell ref="G95:H95"/>
    <mergeCell ref="I95:K95"/>
    <mergeCell ref="M95:O95"/>
    <mergeCell ref="D90:E90"/>
    <mergeCell ref="G90:H90"/>
    <mergeCell ref="I90:K90"/>
    <mergeCell ref="M90:O90"/>
    <mergeCell ref="D91:E91"/>
    <mergeCell ref="G91:H91"/>
    <mergeCell ref="I91:K91"/>
    <mergeCell ref="M91:O91"/>
    <mergeCell ref="D92:E92"/>
    <mergeCell ref="G92:H92"/>
    <mergeCell ref="I92:K92"/>
    <mergeCell ref="M92:O92"/>
    <mergeCell ref="D87:E87"/>
    <mergeCell ref="G87:H87"/>
    <mergeCell ref="I87:K87"/>
    <mergeCell ref="M87:O87"/>
    <mergeCell ref="D88:E88"/>
    <mergeCell ref="G88:H88"/>
    <mergeCell ref="I88:K88"/>
    <mergeCell ref="M88:O88"/>
    <mergeCell ref="D89:E89"/>
    <mergeCell ref="G89:H89"/>
    <mergeCell ref="I89:K89"/>
    <mergeCell ref="M89:O89"/>
    <mergeCell ref="D84:E84"/>
    <mergeCell ref="G84:H84"/>
    <mergeCell ref="I84:K84"/>
    <mergeCell ref="M84:O84"/>
    <mergeCell ref="D85:E85"/>
    <mergeCell ref="G85:H85"/>
    <mergeCell ref="I85:K85"/>
    <mergeCell ref="M85:O85"/>
    <mergeCell ref="D86:E86"/>
    <mergeCell ref="G86:H86"/>
    <mergeCell ref="I86:K86"/>
    <mergeCell ref="M86:O86"/>
    <mergeCell ref="D81:E81"/>
    <mergeCell ref="G81:H81"/>
    <mergeCell ref="I81:K81"/>
    <mergeCell ref="M81:O81"/>
    <mergeCell ref="D82:E82"/>
    <mergeCell ref="G82:H82"/>
    <mergeCell ref="I82:K82"/>
    <mergeCell ref="M82:O82"/>
    <mergeCell ref="D83:E83"/>
    <mergeCell ref="G83:H83"/>
    <mergeCell ref="I83:K83"/>
    <mergeCell ref="M83:O83"/>
    <mergeCell ref="D78:E78"/>
    <mergeCell ref="G78:H78"/>
    <mergeCell ref="I78:K78"/>
    <mergeCell ref="M78:O78"/>
    <mergeCell ref="D79:E79"/>
    <mergeCell ref="G79:H79"/>
    <mergeCell ref="I79:K79"/>
    <mergeCell ref="M79:O79"/>
    <mergeCell ref="D80:E80"/>
    <mergeCell ref="G80:H80"/>
    <mergeCell ref="I80:K80"/>
    <mergeCell ref="M80:O80"/>
    <mergeCell ref="D75:E75"/>
    <mergeCell ref="G75:H75"/>
    <mergeCell ref="I75:K75"/>
    <mergeCell ref="M75:O75"/>
    <mergeCell ref="D76:E76"/>
    <mergeCell ref="G76:H76"/>
    <mergeCell ref="I76:K76"/>
    <mergeCell ref="M76:O76"/>
    <mergeCell ref="D77:E77"/>
    <mergeCell ref="G77:H77"/>
    <mergeCell ref="I77:K77"/>
    <mergeCell ref="M77:O77"/>
    <mergeCell ref="D72:E72"/>
    <mergeCell ref="G72:H72"/>
    <mergeCell ref="I72:K72"/>
    <mergeCell ref="M72:O72"/>
    <mergeCell ref="D73:E73"/>
    <mergeCell ref="G73:H73"/>
    <mergeCell ref="I73:K73"/>
    <mergeCell ref="M73:O73"/>
    <mergeCell ref="D74:E74"/>
    <mergeCell ref="G74:H74"/>
    <mergeCell ref="I74:K74"/>
    <mergeCell ref="M74:O74"/>
    <mergeCell ref="D69:E69"/>
    <mergeCell ref="G69:H69"/>
    <mergeCell ref="I69:K69"/>
    <mergeCell ref="M69:O69"/>
    <mergeCell ref="D70:E70"/>
    <mergeCell ref="G70:H70"/>
    <mergeCell ref="I70:K70"/>
    <mergeCell ref="M70:O70"/>
    <mergeCell ref="D71:E71"/>
    <mergeCell ref="G71:H71"/>
    <mergeCell ref="I71:K71"/>
    <mergeCell ref="M71:O71"/>
    <mergeCell ref="D66:E66"/>
    <mergeCell ref="G66:H66"/>
    <mergeCell ref="I66:K66"/>
    <mergeCell ref="M66:O66"/>
    <mergeCell ref="D67:E67"/>
    <mergeCell ref="G67:H67"/>
    <mergeCell ref="I67:K67"/>
    <mergeCell ref="M67:O67"/>
    <mergeCell ref="D68:E68"/>
    <mergeCell ref="G68:H68"/>
    <mergeCell ref="I68:K68"/>
    <mergeCell ref="M68:O68"/>
    <mergeCell ref="G36:H36"/>
    <mergeCell ref="D35:E35"/>
    <mergeCell ref="G35:H35"/>
    <mergeCell ref="I35:K35"/>
    <mergeCell ref="M35:O35"/>
    <mergeCell ref="D36:E36"/>
    <mergeCell ref="D37:E37"/>
    <mergeCell ref="G37:H37"/>
    <mergeCell ref="I37:K37"/>
    <mergeCell ref="M37:O37"/>
    <mergeCell ref="M36:O36"/>
    <mergeCell ref="D38:E38"/>
    <mergeCell ref="G38:H38"/>
    <mergeCell ref="I38:K38"/>
    <mergeCell ref="M38:O38"/>
    <mergeCell ref="D39:E39"/>
    <mergeCell ref="G39:H39"/>
    <mergeCell ref="I39:K39"/>
    <mergeCell ref="M39:O39"/>
    <mergeCell ref="D42:E42"/>
    <mergeCell ref="D65:E65"/>
    <mergeCell ref="G65:H65"/>
    <mergeCell ref="I65:K65"/>
    <mergeCell ref="M65:O65"/>
    <mergeCell ref="B2:N2"/>
    <mergeCell ref="B4:O4"/>
    <mergeCell ref="B5:O5"/>
    <mergeCell ref="F7:I7"/>
    <mergeCell ref="B12:D12"/>
    <mergeCell ref="E12:O12"/>
    <mergeCell ref="B13:D13"/>
    <mergeCell ref="E13:G13"/>
    <mergeCell ref="H13:J13"/>
    <mergeCell ref="K13:M13"/>
    <mergeCell ref="N13:O13"/>
    <mergeCell ref="B14:D14"/>
    <mergeCell ref="E14:L14"/>
    <mergeCell ref="N14:O14"/>
    <mergeCell ref="B16:D16"/>
    <mergeCell ref="E16:L16"/>
    <mergeCell ref="B18:O18"/>
    <mergeCell ref="B20:D20"/>
    <mergeCell ref="E20:L20"/>
    <mergeCell ref="I36:K36"/>
    <mergeCell ref="B22:D22"/>
    <mergeCell ref="E22:O22"/>
    <mergeCell ref="B24:D24"/>
    <mergeCell ref="E24:O24"/>
    <mergeCell ref="B26:D26"/>
    <mergeCell ref="B29:E29"/>
    <mergeCell ref="D33:E33"/>
    <mergeCell ref="G33:H33"/>
    <mergeCell ref="I33:K33"/>
    <mergeCell ref="M33:O33"/>
    <mergeCell ref="D34:E34"/>
    <mergeCell ref="G34:H34"/>
    <mergeCell ref="I34:K34"/>
    <mergeCell ref="M34:O34"/>
    <mergeCell ref="G184:H184"/>
    <mergeCell ref="I184:K184"/>
    <mergeCell ref="M184:O184"/>
    <mergeCell ref="B176:C180"/>
    <mergeCell ref="G176:I176"/>
    <mergeCell ref="G177:I177"/>
    <mergeCell ref="G178:I178"/>
    <mergeCell ref="G180:I180"/>
    <mergeCell ref="D40:E40"/>
    <mergeCell ref="G40:H40"/>
    <mergeCell ref="I40:K40"/>
    <mergeCell ref="M40:O40"/>
    <mergeCell ref="D41:E41"/>
    <mergeCell ref="G41:H41"/>
    <mergeCell ref="I41:K41"/>
    <mergeCell ref="M41:O41"/>
    <mergeCell ref="D44:E44"/>
    <mergeCell ref="G44:H44"/>
    <mergeCell ref="I44:K44"/>
    <mergeCell ref="M44:O44"/>
    <mergeCell ref="D45:E45"/>
    <mergeCell ref="G45:H45"/>
    <mergeCell ref="I45:K45"/>
    <mergeCell ref="M45:O45"/>
    <mergeCell ref="G42:H42"/>
    <mergeCell ref="I42:K42"/>
    <mergeCell ref="M42:O42"/>
    <mergeCell ref="D43:E43"/>
    <mergeCell ref="G43:H43"/>
    <mergeCell ref="I43:K43"/>
    <mergeCell ref="M43:O43"/>
    <mergeCell ref="D48:E48"/>
    <mergeCell ref="G48:H48"/>
    <mergeCell ref="I48:K48"/>
    <mergeCell ref="M48:O48"/>
    <mergeCell ref="D49:E49"/>
    <mergeCell ref="G49:H49"/>
    <mergeCell ref="I49:K49"/>
    <mergeCell ref="M49:O49"/>
    <mergeCell ref="D46:E46"/>
    <mergeCell ref="G46:H46"/>
    <mergeCell ref="I46:K46"/>
    <mergeCell ref="M46:O46"/>
    <mergeCell ref="D47:E47"/>
    <mergeCell ref="G47:H47"/>
    <mergeCell ref="I47:K47"/>
    <mergeCell ref="M47:O47"/>
    <mergeCell ref="D52:E52"/>
    <mergeCell ref="G52:H52"/>
    <mergeCell ref="I52:K52"/>
    <mergeCell ref="M52:O52"/>
    <mergeCell ref="D53:E53"/>
    <mergeCell ref="G53:H53"/>
    <mergeCell ref="I53:K53"/>
    <mergeCell ref="M53:O53"/>
    <mergeCell ref="D50:E50"/>
    <mergeCell ref="G50:H50"/>
    <mergeCell ref="I50:K50"/>
    <mergeCell ref="M50:O50"/>
    <mergeCell ref="D51:E51"/>
    <mergeCell ref="G51:H51"/>
    <mergeCell ref="I51:K51"/>
    <mergeCell ref="M51:O51"/>
    <mergeCell ref="D56:E56"/>
    <mergeCell ref="G56:H56"/>
    <mergeCell ref="I56:K56"/>
    <mergeCell ref="M56:O56"/>
    <mergeCell ref="D57:E57"/>
    <mergeCell ref="G57:H57"/>
    <mergeCell ref="I57:K57"/>
    <mergeCell ref="M57:O57"/>
    <mergeCell ref="D54:E54"/>
    <mergeCell ref="G54:H54"/>
    <mergeCell ref="I54:K54"/>
    <mergeCell ref="M54:O54"/>
    <mergeCell ref="D55:E55"/>
    <mergeCell ref="G55:H55"/>
    <mergeCell ref="I55:K55"/>
    <mergeCell ref="M55:O55"/>
    <mergeCell ref="D60:E60"/>
    <mergeCell ref="G60:H60"/>
    <mergeCell ref="I60:K60"/>
    <mergeCell ref="M60:O60"/>
    <mergeCell ref="D61:E61"/>
    <mergeCell ref="G61:H61"/>
    <mergeCell ref="I61:K61"/>
    <mergeCell ref="M61:O61"/>
    <mergeCell ref="D58:E58"/>
    <mergeCell ref="G58:H58"/>
    <mergeCell ref="I58:K58"/>
    <mergeCell ref="M58:O58"/>
    <mergeCell ref="D59:E59"/>
    <mergeCell ref="G59:H59"/>
    <mergeCell ref="I59:K59"/>
    <mergeCell ref="M59:O59"/>
    <mergeCell ref="D64:E64"/>
    <mergeCell ref="G64:H64"/>
    <mergeCell ref="I64:K64"/>
    <mergeCell ref="M64:O64"/>
    <mergeCell ref="D62:E62"/>
    <mergeCell ref="G62:H62"/>
    <mergeCell ref="I62:K62"/>
    <mergeCell ref="M62:O62"/>
    <mergeCell ref="D63:E63"/>
    <mergeCell ref="G63:H63"/>
    <mergeCell ref="I63:K63"/>
    <mergeCell ref="M63:O63"/>
  </mergeCells>
  <conditionalFormatting sqref="L195:O195">
    <cfRule type="containsText" dxfId="8" priority="9" operator="containsText" text="Não cumpre os requisitos">
      <formula>NOT(ISERROR(SEARCH("Não cumpre os requisitos",L195)))</formula>
    </cfRule>
  </conditionalFormatting>
  <conditionalFormatting sqref="D199">
    <cfRule type="expression" dxfId="7" priority="8">
      <formula>D199="X"</formula>
    </cfRule>
  </conditionalFormatting>
  <conditionalFormatting sqref="E199">
    <cfRule type="expression" dxfId="6" priority="7">
      <formula>E199="X"</formula>
    </cfRule>
  </conditionalFormatting>
  <conditionalFormatting sqref="D200 D202:D203">
    <cfRule type="expression" dxfId="5" priority="6">
      <formula>D200="X"</formula>
    </cfRule>
  </conditionalFormatting>
  <conditionalFormatting sqref="E200 E202:E203">
    <cfRule type="expression" dxfId="4" priority="5">
      <formula>E200="X"</formula>
    </cfRule>
  </conditionalFormatting>
  <conditionalFormatting sqref="D204">
    <cfRule type="expression" dxfId="3" priority="4">
      <formula>D204="X"</formula>
    </cfRule>
  </conditionalFormatting>
  <conditionalFormatting sqref="E204">
    <cfRule type="expression" dxfId="2" priority="3">
      <formula>E204="X"</formula>
    </cfRule>
  </conditionalFormatting>
  <conditionalFormatting sqref="D201">
    <cfRule type="expression" dxfId="1" priority="2">
      <formula>D201="X"</formula>
    </cfRule>
  </conditionalFormatting>
  <conditionalFormatting sqref="E201">
    <cfRule type="expression" dxfId="0" priority="1">
      <formula>E201="X"</formula>
    </cfRule>
  </conditionalFormatting>
  <dataValidations count="2">
    <dataValidation operator="greaterThan" allowBlank="1" showInputMessage="1" showErrorMessage="1" sqref="O20 E26"/>
    <dataValidation type="decimal" operator="greaterThan" allowBlank="1" showInputMessage="1" showErrorMessage="1" sqref="L26">
      <formula1>0</formula1>
    </dataValidation>
  </dataValidations>
  <pageMargins left="0.70866141732283472" right="0.70866141732283472" top="0.74803149606299213" bottom="0.35433070866141736" header="0.31496062992125984" footer="0.31496062992125984"/>
  <pageSetup paperSize="9" scale="54" fitToHeight="12" orientation="portrait" r:id="rId1"/>
  <rowBreaks count="1" manualBreakCount="1">
    <brk id="70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Tabelas!$F$2:$F$8</xm:f>
          </x14:formula1>
          <xm:sqref>L34:L171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36</vt:i4>
      </vt:variant>
    </vt:vector>
  </HeadingPairs>
  <TitlesOfParts>
    <vt:vector size="48" baseType="lpstr">
      <vt:lpstr>Formulário</vt:lpstr>
      <vt:lpstr>Anexo I</vt:lpstr>
      <vt:lpstr>Anexo II</vt:lpstr>
      <vt:lpstr>Anexo III</vt:lpstr>
      <vt:lpstr>NQ</vt:lpstr>
      <vt:lpstr>CO</vt:lpstr>
      <vt:lpstr>Cálculo dos apoios</vt:lpstr>
      <vt:lpstr>Valores de referencia</vt:lpstr>
      <vt:lpstr>Ficha de investimento</vt:lpstr>
      <vt:lpstr>Separador</vt:lpstr>
      <vt:lpstr>Simulador HCC</vt:lpstr>
      <vt:lpstr>Tabelas</vt:lpstr>
      <vt:lpstr>Tabelas!_Toc85403521</vt:lpstr>
      <vt:lpstr>'Anexo I'!Print_Area</vt:lpstr>
      <vt:lpstr>'Anexo II'!Print_Area</vt:lpstr>
      <vt:lpstr>'Anexo III'!Print_Area</vt:lpstr>
      <vt:lpstr>'Cálculo dos apoios'!Print_Area</vt:lpstr>
      <vt:lpstr>CO!Print_Area</vt:lpstr>
      <vt:lpstr>'Ficha de investimento'!Print_Area</vt:lpstr>
      <vt:lpstr>Formulário!Print_Area</vt:lpstr>
      <vt:lpstr>NQ!Print_Area</vt:lpstr>
      <vt:lpstr>'Simulador HCC'!Print_Area</vt:lpstr>
      <vt:lpstr>'Valores de referencia'!Print_Area</vt:lpstr>
      <vt:lpstr>'Anexo I'!Print_Titles</vt:lpstr>
      <vt:lpstr>'Anexo II'!Print_Titles</vt:lpstr>
      <vt:lpstr>'Anexo III'!Print_Titles</vt:lpstr>
      <vt:lpstr>'Cálculo dos apoios'!Print_Titles</vt:lpstr>
      <vt:lpstr>CO!Print_Titles</vt:lpstr>
      <vt:lpstr>'Ficha de investimento'!Print_Titles</vt:lpstr>
      <vt:lpstr>NQ!Print_Titles</vt:lpstr>
      <vt:lpstr>'Simulador HCC'!Print_Titles</vt:lpstr>
      <vt:lpstr>'Valores de referencia'!Print_Titles</vt:lpstr>
      <vt:lpstr>'Anexo III'!SH25_BD</vt:lpstr>
      <vt:lpstr>'Cálculo dos apoios'!SH25_BD</vt:lpstr>
      <vt:lpstr>'Valores de referencia'!SH25_BD</vt:lpstr>
      <vt:lpstr>SH25_BD</vt:lpstr>
      <vt:lpstr>'Anexo III'!SH26abc</vt:lpstr>
      <vt:lpstr>'Cálculo dos apoios'!SH26abc</vt:lpstr>
      <vt:lpstr>'Valores de referencia'!SH26abc</vt:lpstr>
      <vt:lpstr>SH26abc</vt:lpstr>
      <vt:lpstr>'Anexo III'!SH26d</vt:lpstr>
      <vt:lpstr>'Cálculo dos apoios'!SH26d</vt:lpstr>
      <vt:lpstr>'Valores de referencia'!SH26d</vt:lpstr>
      <vt:lpstr>SH26d</vt:lpstr>
      <vt:lpstr>'Anexo III'!SH26e</vt:lpstr>
      <vt:lpstr>'Cálculo dos apoios'!SH26e</vt:lpstr>
      <vt:lpstr>'Valores de referencia'!SH26e</vt:lpstr>
      <vt:lpstr>SH26e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Estríbio</dc:creator>
  <cp:lastModifiedBy>Rui Estríbio</cp:lastModifiedBy>
  <cp:lastPrinted>2022-03-14T15:32:19Z</cp:lastPrinted>
  <dcterms:created xsi:type="dcterms:W3CDTF">2019-03-25T15:44:45Z</dcterms:created>
  <dcterms:modified xsi:type="dcterms:W3CDTF">2022-03-14T15:33:04Z</dcterms:modified>
</cp:coreProperties>
</file>