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SSimoes\Documents\"/>
    </mc:Choice>
  </mc:AlternateContent>
  <bookViews>
    <workbookView xWindow="0" yWindow="0" windowWidth="19200" windowHeight="11145"/>
  </bookViews>
  <sheets>
    <sheet name="Proposta" sheetId="5" r:id="rId1"/>
    <sheet name="Sheet1" sheetId="6" r:id="rId2"/>
  </sheets>
  <definedNames>
    <definedName name="_xlnm.Print_Area" localSheetId="0">Proposta!$A$1:$F$154</definedName>
    <definedName name="_xlnm.Print_Titles" localSheetId="0">Proposta!$1:$2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46" i="5" l="1"/>
  <c r="E134" i="5" s="1"/>
  <c r="F117" i="5"/>
  <c r="F11" i="5"/>
  <c r="F7" i="5"/>
  <c r="F141" i="5"/>
  <c r="F139" i="5"/>
  <c r="F125" i="5"/>
  <c r="E124" i="5" s="1"/>
  <c r="F113" i="5"/>
  <c r="F109" i="5"/>
  <c r="F105" i="5"/>
  <c r="F102" i="5"/>
  <c r="F98" i="5"/>
  <c r="F91" i="5"/>
  <c r="F83" i="5"/>
  <c r="F79" i="5"/>
  <c r="F67" i="5"/>
  <c r="F63" i="5"/>
  <c r="F61" i="5"/>
  <c r="F58" i="5"/>
  <c r="F55" i="5"/>
  <c r="F53" i="5"/>
  <c r="F45" i="5"/>
  <c r="F41" i="5"/>
  <c r="F38" i="5"/>
  <c r="F34" i="5"/>
  <c r="F31" i="5"/>
  <c r="F20" i="5"/>
  <c r="F17" i="5"/>
  <c r="F135" i="5"/>
  <c r="F129" i="5"/>
  <c r="D108" i="5"/>
  <c r="D90" i="5" s="1"/>
  <c r="D97" i="5"/>
  <c r="F72" i="5"/>
  <c r="F27" i="5"/>
  <c r="F14" i="5"/>
  <c r="E150" i="5" l="1"/>
  <c r="E23" i="5"/>
  <c r="E97" i="5"/>
  <c r="E66" i="5"/>
  <c r="E52" i="5"/>
  <c r="E47" i="5"/>
  <c r="E108" i="5"/>
  <c r="E90" i="5" s="1"/>
  <c r="D134" i="5"/>
  <c r="C23" i="5"/>
  <c r="D124" i="5"/>
  <c r="D66" i="5" l="1"/>
  <c r="D52" i="5"/>
  <c r="C150" i="5" l="1"/>
  <c r="C47" i="5"/>
  <c r="C152" i="5" l="1"/>
  <c r="E152" i="5"/>
</calcChain>
</file>

<file path=xl/sharedStrings.xml><?xml version="1.0" encoding="utf-8"?>
<sst xmlns="http://schemas.openxmlformats.org/spreadsheetml/2006/main" count="301" uniqueCount="189">
  <si>
    <t>Do item</t>
  </si>
  <si>
    <t>Máxima</t>
  </si>
  <si>
    <t>1.</t>
  </si>
  <si>
    <t>2.1</t>
  </si>
  <si>
    <t>2.2</t>
  </si>
  <si>
    <t>2.3</t>
  </si>
  <si>
    <t>3.1</t>
  </si>
  <si>
    <t>3.2</t>
  </si>
  <si>
    <t>ELEMENTOS PRIMÁRIOS</t>
  </si>
  <si>
    <t>1.1</t>
  </si>
  <si>
    <t>Fundações</t>
  </si>
  <si>
    <t>1.2</t>
  </si>
  <si>
    <t>Estrutura</t>
  </si>
  <si>
    <t>1.3</t>
  </si>
  <si>
    <t>1.4</t>
  </si>
  <si>
    <t>Alvenaria dupla</t>
  </si>
  <si>
    <t>Coberturas</t>
  </si>
  <si>
    <t>ELEMENTOS SECUNDÁRIOS</t>
  </si>
  <si>
    <t>ACABAMENTOS</t>
  </si>
  <si>
    <t>3.3</t>
  </si>
  <si>
    <t>Ventilação</t>
  </si>
  <si>
    <t>Localização dos vãos</t>
  </si>
  <si>
    <t>3.4</t>
  </si>
  <si>
    <t xml:space="preserve">EDIFÍCIO </t>
  </si>
  <si>
    <t xml:space="preserve">HABITAÇÕES </t>
  </si>
  <si>
    <t xml:space="preserve">CONSTRUÇÃO </t>
  </si>
  <si>
    <t>3.</t>
  </si>
  <si>
    <t>Subtotal</t>
  </si>
  <si>
    <t>Paredes das divisórias interiores dos fogos</t>
  </si>
  <si>
    <t>Zonas secas dos fogos</t>
  </si>
  <si>
    <t>2.4</t>
  </si>
  <si>
    <t>1.5</t>
  </si>
  <si>
    <t>2.5</t>
  </si>
  <si>
    <t>2.6</t>
  </si>
  <si>
    <t>EQUIPAMENTO DAS HABITAÇÕES</t>
  </si>
  <si>
    <t>Iluminação natural</t>
  </si>
  <si>
    <t>Portas de patim ou de edifício unifamiliar</t>
  </si>
  <si>
    <t>Revestimento exterior em paredes</t>
  </si>
  <si>
    <t>Zonas húmidas dos fogos</t>
  </si>
  <si>
    <t>Revestimento interior de pisos e rodapés</t>
  </si>
  <si>
    <t>Revestimento em paredes de caixas de escada e patamares comuns</t>
  </si>
  <si>
    <t>Instalações de água</t>
  </si>
  <si>
    <t>Tratamento de roupa</t>
  </si>
  <si>
    <t>Roupeiros</t>
  </si>
  <si>
    <t>3.5</t>
  </si>
  <si>
    <t>Elementos de proteção dos vãos exteriores</t>
  </si>
  <si>
    <t>Revestimento interior em paredes e tetos</t>
  </si>
  <si>
    <t>Armários de cozinha</t>
  </si>
  <si>
    <t>Equipamentos de cozinha</t>
  </si>
  <si>
    <t>Avaliação</t>
  </si>
  <si>
    <t>Total</t>
  </si>
  <si>
    <t>2.</t>
  </si>
  <si>
    <t>3.1.1</t>
  </si>
  <si>
    <t>3.1.2</t>
  </si>
  <si>
    <t>3.1.3</t>
  </si>
  <si>
    <t>3.1.4</t>
  </si>
  <si>
    <t>3.1.5</t>
  </si>
  <si>
    <t>3.2.1</t>
  </si>
  <si>
    <t>3.2.2</t>
  </si>
  <si>
    <t>3.2.3</t>
  </si>
  <si>
    <t>3.2.4</t>
  </si>
  <si>
    <t>3.3.1</t>
  </si>
  <si>
    <t>3.3.2</t>
  </si>
  <si>
    <t>3.3.2.1</t>
  </si>
  <si>
    <t>3.3.2.2</t>
  </si>
  <si>
    <t>3.3.2.3</t>
  </si>
  <si>
    <t>3.3.3</t>
  </si>
  <si>
    <t>3.3.3.1</t>
  </si>
  <si>
    <t>3.3.3.2</t>
  </si>
  <si>
    <t>3.3.3.3</t>
  </si>
  <si>
    <t>3.4.1</t>
  </si>
  <si>
    <t>3.4.2</t>
  </si>
  <si>
    <t>3.5.1</t>
  </si>
  <si>
    <t>3.5.2</t>
  </si>
  <si>
    <t>3.5.3</t>
  </si>
  <si>
    <t>Classificação = 0,1 x [Total da pontuação (1)+(2)+(3)]</t>
  </si>
  <si>
    <t>a)</t>
  </si>
  <si>
    <t>b)</t>
  </si>
  <si>
    <t>c)</t>
  </si>
  <si>
    <t>Paredes opostas</t>
  </si>
  <si>
    <t>Arrumos com área maior que:
1,0m² no T0, 1,5m² no T1, 2,5m² no T2, 3,5m² no T3, 4,0m² no T4, e 4,5m² no T5</t>
  </si>
  <si>
    <t xml:space="preserve">Fungiforme (maciça ou aligeirada)     </t>
  </si>
  <si>
    <t>Logradouro, terraço ou varanda com área &gt;= 4 m²</t>
  </si>
  <si>
    <t>Logradouro, terraço ou varanda com área &gt;= 2,5 m²</t>
  </si>
  <si>
    <t>Alvenaria de tijolo ou bloco com espessura final de 15 cm ou superior</t>
  </si>
  <si>
    <t>Alvenaria em bloco de gesso ou placas de gesso cartonado e espessura final de 10 cm ou superior</t>
  </si>
  <si>
    <t>Inclinada</t>
  </si>
  <si>
    <t>Plana invertida</t>
  </si>
  <si>
    <t>Alumínio termolacado ou madeira</t>
  </si>
  <si>
    <t>Alumínio anodizado a cor ou em PVC</t>
  </si>
  <si>
    <t>Persianas ou portadas interiores</t>
  </si>
  <si>
    <t>Monomassas ou barramento sobre reboco</t>
  </si>
  <si>
    <t>Tradicional de ligantes hidráulicos acabado em estuque de gesso</t>
  </si>
  <si>
    <t>Painéis de gesso cartonado</t>
  </si>
  <si>
    <t xml:space="preserve">Estuques sintéticos ou gessos projetados </t>
  </si>
  <si>
    <t>Mosaico cerâmico</t>
  </si>
  <si>
    <t>Pedra ou madeira</t>
  </si>
  <si>
    <t>Marmorite, mosaico cerâmico ou de grés</t>
  </si>
  <si>
    <t>Bancada com extensão maior que 2,20 m (inclui bancadas de trabalho e lava-louça)</t>
  </si>
  <si>
    <t>Armários superiores com extensão maior que 1,20 m</t>
  </si>
  <si>
    <t>Ventilação mecânica</t>
  </si>
  <si>
    <t>d)</t>
  </si>
  <si>
    <t>e)</t>
  </si>
  <si>
    <t>Azulejo, ladrilho cerâmico ou ETICS</t>
  </si>
  <si>
    <t>Tradicional de ligantes hidráulicos com pintura de qualidade superior</t>
  </si>
  <si>
    <t xml:space="preserve">Barramento à base de polímeros sintéticos (em emulsão aquosa), com cor incorporada e elevada resistência à abrasão </t>
  </si>
  <si>
    <t>Mosaico cerâmico, grés ou soalho flutuante  com classificação inferior AC4</t>
  </si>
  <si>
    <t xml:space="preserve">Ventilação natural conjunta </t>
  </si>
  <si>
    <t>Madeira maciça / contraplacado maciço</t>
  </si>
  <si>
    <t>Tubagem acessível</t>
  </si>
  <si>
    <t>Instalação de esgoto doméstico</t>
  </si>
  <si>
    <t>Ventilação natural separada, através de vão na parede exterior ou conduta de ventilação individual</t>
  </si>
  <si>
    <t>Tubagem multicamada ou cobre</t>
  </si>
  <si>
    <t>Tubagem em polipropileno copolímero (PP-R) ou aço inox</t>
  </si>
  <si>
    <t>Estendal em espaço autónomo não contíguo à cozinha (lavandaria)</t>
  </si>
  <si>
    <t>Estendal em espaço autónomo contíguo à cozinha (marquise)</t>
  </si>
  <si>
    <t>Iluminação com fontes de energia renovável</t>
  </si>
  <si>
    <t>Iluminação LED</t>
  </si>
  <si>
    <t xml:space="preserve">Ventilação natural </t>
  </si>
  <si>
    <t>Ventilação forçada com fontes de energia renovável</t>
  </si>
  <si>
    <t>Materiais de baixo impacte ambiental</t>
  </si>
  <si>
    <t>Recursos hidricos</t>
  </si>
  <si>
    <t>Logradouro, terraço ou varanda com área &gt;= 10 m²</t>
  </si>
  <si>
    <t>Projeto baseado em estudo geotécnico ou reabilitação de edifícios sem ampliação</t>
  </si>
  <si>
    <t>Iluminação natural e fontes de energia renovável</t>
  </si>
  <si>
    <t>Aplicação sistemática de materiais com certificação ambiental - baixo impacto ambiental/alto aproveitamento na reciclagem). Acabamentos e elementos construtivos não estruturais - Estimativa &gt;= 30%</t>
  </si>
  <si>
    <t>Aplicação sistemática de materiais com certificação ambiental - baixo impacto ambiental/alto aproveitamento na reciclagem). Acabamentos e elementos construtivos não estruturais - Estimativa &gt;= 15%</t>
  </si>
  <si>
    <t>Paredes contíguas</t>
  </si>
  <si>
    <t>Arrumos (integrados na fração, aplica-se áreas médias por fogo)</t>
  </si>
  <si>
    <t>Persianas exteriores ou estores de enrolar em PVC</t>
  </si>
  <si>
    <t>Paredes de separação entre fogos e/ou zonas comuns</t>
  </si>
  <si>
    <t xml:space="preserve">Pedra ou revestimentos cerâmicos até ao teto </t>
  </si>
  <si>
    <t>Pedra ou revestimentos cerâmicos até à verga da porta</t>
  </si>
  <si>
    <t>Portadas e Persianas exteriores em madeira/alumínio</t>
  </si>
  <si>
    <t>Estores de enrolar em alumínio</t>
  </si>
  <si>
    <t>Alumínio termolacado, ferro ou aço, régua perimetral em madeira e interior alveolado, alumínio anodizado colorido ou PVC</t>
  </si>
  <si>
    <t>INSTALAÇÕES</t>
  </si>
  <si>
    <t>3.5.4</t>
  </si>
  <si>
    <t>Espaços exteriores de uso comum ou privado
(aplica-se áreas médias por fogo)</t>
  </si>
  <si>
    <t>Vãos exteriores dos fogos caixilharias</t>
  </si>
  <si>
    <t>Forma e localização dos compartimentos</t>
  </si>
  <si>
    <t>Mobilidade de baixo impacte ambiental</t>
  </si>
  <si>
    <t>AVALIAÇÃO DO NÍVEL DE QUALIDADE DE
EMPREENDIMENTOS DE HABITAÇÃO DE CUSTO CONTROLADO</t>
  </si>
  <si>
    <t>Iluminação dos espaços de circulação comum *</t>
  </si>
  <si>
    <t>Ventilação dos espaços de circulação comum *</t>
  </si>
  <si>
    <t>Parque para veículos com postos de carregamento elétricos **</t>
  </si>
  <si>
    <t>Lugares de estacionamento para veículos (bicicletas, motociclos, etc) **</t>
  </si>
  <si>
    <t>A organização espacial promove a separação entre zona social e privada (proximidade de sala e cozinha servida por WC) **</t>
  </si>
  <si>
    <t>Os compartimentos têm formas e dimensões regulares que facilitam a sua utilização e a colocação do mobiliário **</t>
  </si>
  <si>
    <t>Os elementos salientes das paredes (e.g., pilares, ductos, equipamentos fixos) não prejudicam a sua utilização e a colocação do mobiliário **</t>
  </si>
  <si>
    <t>Pelo menos 30% dos compartimentos habitáveis com exposição a Sul ou 50% com exposiçao a nascente/sul/poente **</t>
  </si>
  <si>
    <t>Existe iluminação natural em pelo menos uma IS **</t>
  </si>
  <si>
    <t>Existe iluminação natural de espaços de circulação **</t>
  </si>
  <si>
    <t>Sistema oscilobatente **</t>
  </si>
  <si>
    <t>Persianas ou estores com isolamento térmico integrado **</t>
  </si>
  <si>
    <t>Palas / lajes sombreadoras nos vãos orientados a Sul com profundidade mínima de 0,60 m **</t>
  </si>
  <si>
    <t>Sistema contra intrusão (porta blindada e fechadura de segurança) **</t>
  </si>
  <si>
    <t>Roupeiros fixos nos quartos **</t>
  </si>
  <si>
    <t>Roupeiros fixos nos espaços de circulação **</t>
  </si>
  <si>
    <t>Tijolo maciço, bloco à vista ou metálico (chapa de alumínio lacada), ou outros materiais com certificação de durabilidade &gt;=10 anos</t>
  </si>
  <si>
    <t>Fachada ventilada com revestimento de pedra, metálico multicamada ou derivado de madeira, ou outros materiais com certificação de durabilidade &gt;=10 anos</t>
  </si>
  <si>
    <r>
      <t xml:space="preserve">Escadas e patamares dos espaços comuns </t>
    </r>
    <r>
      <rPr>
        <sz val="11"/>
        <color theme="1"/>
        <rFont val="Calibri"/>
        <family val="2"/>
      </rPr>
      <t>*</t>
    </r>
  </si>
  <si>
    <t>Tampo de bancada em pedra ou derivado **</t>
  </si>
  <si>
    <t>Fogão (ou placa e forno) **</t>
  </si>
  <si>
    <t>Frigorifico **</t>
  </si>
  <si>
    <t>Máquina de lavar louça **</t>
  </si>
  <si>
    <t>Equipamento para aquecimento de águas domésticas (esquentador, cilindro ou caldeira) **</t>
  </si>
  <si>
    <t>Rede com retorno **</t>
  </si>
  <si>
    <t>Ventilação reforçada por sistema de extração na cobertura com apoio de ventilador estático-mecânico **</t>
  </si>
  <si>
    <t>Instalações especiais *</t>
  </si>
  <si>
    <t>Rede de águas integrando grupo hidropressor **</t>
  </si>
  <si>
    <t>Rede de águas integrando depósito **</t>
  </si>
  <si>
    <t>Pré-instalação para aquecimento central ou equipamento para aquecimento **</t>
  </si>
  <si>
    <t>CONSTRUÇÃO  (continuação)</t>
  </si>
  <si>
    <t>Cortiça, piso de madeira com camada superior em madeira natural não inferior a 2,5 mm, ou outros materiais com certificação de durabilidade &gt;=5 anos</t>
  </si>
  <si>
    <t>Tacos de madeira ou soalho flutuante com classificação AC 4, AC5 ou AC6, ou outros materiais com certificação de durabilidade &gt;=10 anos</t>
  </si>
  <si>
    <t>Pedra, ou outros materiais com certificação de durabilidade &gt;=10 anos</t>
  </si>
  <si>
    <t>Mosaico de grés, ou outros materiais com certificação de durabilidade &gt;=10 anos</t>
  </si>
  <si>
    <t>Reticulada de betão armado ou metálica</t>
  </si>
  <si>
    <t>Alumínio com rutura térmica</t>
  </si>
  <si>
    <t>f)</t>
  </si>
  <si>
    <t>ü</t>
  </si>
  <si>
    <t>Utilização de equipamentos eficientes (torneiras com redutor; uso de torneiras com sensores; autoclismo de dupla descarga) **</t>
  </si>
  <si>
    <t>Utilização de águas pluviais para consumo secundário **</t>
  </si>
  <si>
    <t>Pontuação</t>
  </si>
  <si>
    <t>Resultado</t>
  </si>
  <si>
    <t>Verficação</t>
  </si>
  <si>
    <t>0.</t>
  </si>
  <si>
    <t>Habitação em moradia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</si>
</sst>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color theme="1"/>
      <name val="Wingdings"/>
      <charset val="2"/>
    </font>
    <font>
      <b/>
      <sz val="12"/>
      <color theme="1"/>
      <name val="Wingdings"/>
      <charset val="2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6F6F6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Alignment="1">
      <alignment vertical="center"/>
    </xf>
    <xf numFmtId="2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5" fillId="0" borderId="2" xfId="0" quotePrefix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5" fillId="0" borderId="5" xfId="0" applyFont="1" applyBorder="1" applyAlignment="1">
      <alignment vertical="top" wrapText="1"/>
    </xf>
    <xf numFmtId="164" fontId="7" fillId="0" borderId="0" xfId="0" applyNumberFormat="1" applyFont="1" applyAlignment="1">
      <alignment vertical="center"/>
    </xf>
    <xf numFmtId="0" fontId="5" fillId="0" borderId="7" xfId="0" applyFont="1" applyBorder="1" applyAlignment="1">
      <alignment horizontal="right" vertical="top"/>
    </xf>
    <xf numFmtId="0" fontId="5" fillId="0" borderId="8" xfId="0" applyFont="1" applyBorder="1" applyAlignment="1">
      <alignment horizontal="right" vertical="top"/>
    </xf>
    <xf numFmtId="0" fontId="5" fillId="0" borderId="9" xfId="0" applyFont="1" applyBorder="1" applyAlignment="1">
      <alignment horizontal="right" vertical="top"/>
    </xf>
    <xf numFmtId="0" fontId="5" fillId="0" borderId="11" xfId="0" applyFont="1" applyBorder="1" applyAlignment="1">
      <alignment horizontal="right" vertical="top"/>
    </xf>
    <xf numFmtId="0" fontId="4" fillId="4" borderId="12" xfId="0" applyFont="1" applyFill="1" applyBorder="1" applyAlignment="1">
      <alignment horizontal="right" vertical="top"/>
    </xf>
    <xf numFmtId="0" fontId="4" fillId="4" borderId="4" xfId="0" applyFont="1" applyFill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2" fontId="5" fillId="4" borderId="12" xfId="0" applyNumberFormat="1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top"/>
    </xf>
    <xf numFmtId="0" fontId="7" fillId="0" borderId="0" xfId="0" applyFont="1" applyBorder="1" applyAlignment="1">
      <alignment vertical="center" wrapText="1"/>
    </xf>
    <xf numFmtId="0" fontId="5" fillId="0" borderId="2" xfId="0" quotePrefix="1" applyFont="1" applyBorder="1" applyAlignment="1" applyProtection="1">
      <alignment vertical="top" wrapText="1"/>
      <protection locked="0"/>
    </xf>
    <xf numFmtId="0" fontId="4" fillId="3" borderId="14" xfId="0" applyFont="1" applyFill="1" applyBorder="1" applyAlignment="1">
      <alignment horizontal="right" vertical="top"/>
    </xf>
    <xf numFmtId="0" fontId="4" fillId="3" borderId="15" xfId="0" applyFont="1" applyFill="1" applyBorder="1" applyAlignment="1">
      <alignment vertical="top" wrapText="1"/>
    </xf>
    <xf numFmtId="0" fontId="5" fillId="0" borderId="10" xfId="0" applyFont="1" applyBorder="1" applyAlignment="1">
      <alignment horizontal="right" vertical="top"/>
    </xf>
    <xf numFmtId="0" fontId="5" fillId="0" borderId="0" xfId="0" applyFont="1" applyBorder="1" applyAlignment="1">
      <alignment vertical="top" wrapText="1"/>
    </xf>
    <xf numFmtId="0" fontId="5" fillId="0" borderId="3" xfId="0" quotePrefix="1" applyFont="1" applyBorder="1" applyAlignment="1">
      <alignment vertical="top" wrapText="1"/>
    </xf>
    <xf numFmtId="0" fontId="5" fillId="0" borderId="13" xfId="0" quotePrefix="1" applyFont="1" applyBorder="1" applyAlignment="1">
      <alignment vertical="top" wrapText="1"/>
    </xf>
    <xf numFmtId="0" fontId="4" fillId="0" borderId="0" xfId="0" applyFont="1" applyAlignment="1">
      <alignment horizontal="right" vertical="center" wrapText="1" indent="1"/>
    </xf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2" fontId="5" fillId="4" borderId="18" xfId="0" applyNumberFormat="1" applyFont="1" applyFill="1" applyBorder="1" applyAlignment="1">
      <alignment horizontal="center" vertical="center"/>
    </xf>
    <xf numFmtId="2" fontId="10" fillId="0" borderId="21" xfId="0" applyNumberFormat="1" applyFont="1" applyBorder="1" applyAlignment="1">
      <alignment horizontal="center" vertical="center"/>
    </xf>
    <xf numFmtId="2" fontId="10" fillId="0" borderId="23" xfId="0" applyNumberFormat="1" applyFont="1" applyBorder="1" applyAlignment="1">
      <alignment horizontal="center" vertical="center"/>
    </xf>
    <xf numFmtId="2" fontId="10" fillId="0" borderId="25" xfId="0" applyNumberFormat="1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/>
    </xf>
    <xf numFmtId="0" fontId="4" fillId="5" borderId="12" xfId="0" applyFont="1" applyFill="1" applyBorder="1" applyAlignment="1">
      <alignment horizontal="right" vertical="top"/>
    </xf>
    <xf numFmtId="0" fontId="4" fillId="5" borderId="4" xfId="0" applyFont="1" applyFill="1" applyBorder="1" applyAlignment="1">
      <alignment vertical="top" wrapText="1"/>
    </xf>
    <xf numFmtId="0" fontId="4" fillId="5" borderId="9" xfId="0" applyFont="1" applyFill="1" applyBorder="1" applyAlignment="1">
      <alignment horizontal="right" vertical="top"/>
    </xf>
    <xf numFmtId="0" fontId="4" fillId="5" borderId="1" xfId="0" applyFont="1" applyFill="1" applyBorder="1" applyAlignment="1">
      <alignment vertical="top" wrapText="1"/>
    </xf>
    <xf numFmtId="2" fontId="5" fillId="4" borderId="19" xfId="0" applyNumberFormat="1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right" vertical="top"/>
    </xf>
    <xf numFmtId="0" fontId="4" fillId="4" borderId="15" xfId="0" applyFont="1" applyFill="1" applyBorder="1" applyAlignment="1">
      <alignment vertical="top" wrapText="1"/>
    </xf>
    <xf numFmtId="2" fontId="5" fillId="4" borderId="14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2" fontId="5" fillId="0" borderId="36" xfId="0" applyNumberFormat="1" applyFont="1" applyBorder="1" applyAlignment="1">
      <alignment horizontal="center" vertical="center"/>
    </xf>
    <xf numFmtId="2" fontId="5" fillId="3" borderId="14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2" fontId="5" fillId="0" borderId="37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5" borderId="18" xfId="0" applyNumberFormat="1" applyFont="1" applyFill="1" applyBorder="1" applyAlignment="1">
      <alignment horizontal="center" vertical="center"/>
    </xf>
    <xf numFmtId="2" fontId="5" fillId="5" borderId="9" xfId="0" applyNumberFormat="1" applyFont="1" applyFill="1" applyBorder="1" applyAlignment="1">
      <alignment horizontal="center" vertical="center"/>
    </xf>
    <xf numFmtId="2" fontId="5" fillId="5" borderId="35" xfId="0" applyNumberFormat="1" applyFont="1" applyFill="1" applyBorder="1" applyAlignment="1">
      <alignment horizontal="center" vertical="center"/>
    </xf>
    <xf numFmtId="2" fontId="5" fillId="0" borderId="25" xfId="0" applyNumberFormat="1" applyFont="1" applyBorder="1" applyAlignment="1">
      <alignment horizontal="center" vertical="center"/>
    </xf>
    <xf numFmtId="2" fontId="5" fillId="0" borderId="26" xfId="0" applyNumberFormat="1" applyFont="1" applyFill="1" applyBorder="1" applyAlignment="1">
      <alignment vertical="center"/>
    </xf>
    <xf numFmtId="2" fontId="5" fillId="0" borderId="23" xfId="0" applyNumberFormat="1" applyFont="1" applyBorder="1" applyAlignment="1">
      <alignment horizontal="center" vertical="center"/>
    </xf>
    <xf numFmtId="2" fontId="5" fillId="0" borderId="27" xfId="0" applyNumberFormat="1" applyFont="1" applyFill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8" fillId="2" borderId="23" xfId="0" applyNumberFormat="1" applyFont="1" applyFill="1" applyBorder="1" applyAlignment="1">
      <alignment horizontal="center" vertical="center"/>
    </xf>
    <xf numFmtId="164" fontId="8" fillId="2" borderId="27" xfId="0" applyNumberFormat="1" applyFont="1" applyFill="1" applyBorder="1" applyAlignment="1">
      <alignment horizontal="center" vertical="center"/>
    </xf>
    <xf numFmtId="2" fontId="5" fillId="5" borderId="19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2" fontId="5" fillId="0" borderId="5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5" fillId="0" borderId="0" xfId="0" applyFont="1" applyFill="1" applyBorder="1" applyAlignment="1">
      <alignment vertical="top" wrapText="1"/>
    </xf>
    <xf numFmtId="2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 vertical="center" wrapText="1" indent="1"/>
    </xf>
    <xf numFmtId="2" fontId="10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/>
    </xf>
    <xf numFmtId="164" fontId="5" fillId="0" borderId="5" xfId="0" applyNumberFormat="1" applyFont="1" applyFill="1" applyBorder="1" applyAlignment="1">
      <alignment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right" vertical="center"/>
    </xf>
    <xf numFmtId="0" fontId="4" fillId="2" borderId="17" xfId="0" applyFont="1" applyFill="1" applyBorder="1" applyAlignment="1">
      <alignment horizontal="left" vertical="center" wrapText="1"/>
    </xf>
    <xf numFmtId="2" fontId="4" fillId="3" borderId="14" xfId="0" applyNumberFormat="1" applyFont="1" applyFill="1" applyBorder="1" applyAlignment="1">
      <alignment horizontal="center" vertical="center"/>
    </xf>
    <xf numFmtId="2" fontId="4" fillId="3" borderId="17" xfId="0" applyNumberFormat="1" applyFont="1" applyFill="1" applyBorder="1" applyAlignment="1">
      <alignment horizontal="center" vertical="center"/>
    </xf>
    <xf numFmtId="2" fontId="5" fillId="4" borderId="14" xfId="0" applyNumberFormat="1" applyFont="1" applyFill="1" applyBorder="1" applyAlignment="1">
      <alignment horizontal="center" vertical="center"/>
    </xf>
    <xf numFmtId="2" fontId="5" fillId="4" borderId="17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0" fontId="4" fillId="2" borderId="38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2" fontId="5" fillId="4" borderId="38" xfId="0" applyNumberFormat="1" applyFont="1" applyFill="1" applyBorder="1" applyAlignment="1">
      <alignment horizontal="center" vertical="center"/>
    </xf>
    <xf numFmtId="2" fontId="5" fillId="4" borderId="36" xfId="0" applyNumberFormat="1" applyFont="1" applyFill="1" applyBorder="1" applyAlignment="1">
      <alignment horizontal="center" vertical="center"/>
    </xf>
    <xf numFmtId="2" fontId="5" fillId="4" borderId="20" xfId="0" applyNumberFormat="1" applyFont="1" applyFill="1" applyBorder="1" applyAlignment="1">
      <alignment horizontal="center" vertical="center"/>
    </xf>
    <xf numFmtId="2" fontId="5" fillId="4" borderId="26" xfId="0" applyNumberFormat="1" applyFont="1" applyFill="1" applyBorder="1" applyAlignment="1">
      <alignment horizontal="center" vertical="center"/>
    </xf>
    <xf numFmtId="2" fontId="5" fillId="4" borderId="27" xfId="0" applyNumberFormat="1" applyFont="1" applyFill="1" applyBorder="1" applyAlignment="1">
      <alignment horizontal="center" vertical="center"/>
    </xf>
    <xf numFmtId="2" fontId="8" fillId="4" borderId="32" xfId="0" applyNumberFormat="1" applyFont="1" applyFill="1" applyBorder="1" applyAlignment="1">
      <alignment horizontal="center" vertical="center"/>
    </xf>
    <xf numFmtId="2" fontId="8" fillId="4" borderId="33" xfId="0" applyNumberFormat="1" applyFont="1" applyFill="1" applyBorder="1" applyAlignment="1">
      <alignment horizontal="center" vertical="center"/>
    </xf>
    <xf numFmtId="2" fontId="5" fillId="4" borderId="37" xfId="0" applyNumberFormat="1" applyFont="1" applyFill="1" applyBorder="1" applyAlignment="1">
      <alignment horizontal="center" vertical="center"/>
    </xf>
    <xf numFmtId="2" fontId="5" fillId="4" borderId="39" xfId="0" applyNumberFormat="1" applyFont="1" applyFill="1" applyBorder="1" applyAlignment="1">
      <alignment horizontal="center" vertical="center"/>
    </xf>
    <xf numFmtId="2" fontId="5" fillId="4" borderId="22" xfId="0" applyNumberFormat="1" applyFont="1" applyFill="1" applyBorder="1" applyAlignment="1">
      <alignment horizontal="center" vertical="center"/>
    </xf>
    <xf numFmtId="2" fontId="5" fillId="4" borderId="24" xfId="0" applyNumberFormat="1" applyFont="1" applyFill="1" applyBorder="1" applyAlignment="1">
      <alignment horizontal="center" vertical="center"/>
    </xf>
    <xf numFmtId="2" fontId="5" fillId="5" borderId="20" xfId="0" applyNumberFormat="1" applyFont="1" applyFill="1" applyBorder="1" applyAlignment="1">
      <alignment horizontal="center" vertical="center"/>
    </xf>
    <xf numFmtId="2" fontId="5" fillId="5" borderId="26" xfId="0" applyNumberFormat="1" applyFont="1" applyFill="1" applyBorder="1" applyAlignment="1">
      <alignment horizontal="center" vertical="center"/>
    </xf>
    <xf numFmtId="2" fontId="5" fillId="5" borderId="27" xfId="0" applyNumberFormat="1" applyFont="1" applyFill="1" applyBorder="1" applyAlignment="1">
      <alignment horizontal="center" vertical="center"/>
    </xf>
    <xf numFmtId="2" fontId="8" fillId="4" borderId="14" xfId="0" applyNumberFormat="1" applyFont="1" applyFill="1" applyBorder="1" applyAlignment="1">
      <alignment horizontal="center" vertical="center"/>
    </xf>
    <xf numFmtId="2" fontId="8" fillId="4" borderId="17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F6F6"/>
      <color rgb="FFF3F3F3"/>
      <color rgb="FFF0F0F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4"/>
  <sheetViews>
    <sheetView tabSelected="1" view="pageBreakPreview" zoomScaleNormal="100" zoomScaleSheetLayoutView="100" workbookViewId="0">
      <pane ySplit="1" topLeftCell="A2" activePane="bottomLeft" state="frozen"/>
      <selection pane="bottomLeft" activeCell="G151" sqref="G151"/>
    </sheetView>
  </sheetViews>
  <sheetFormatPr defaultRowHeight="15" x14ac:dyDescent="0.25"/>
  <cols>
    <col min="1" max="1" width="6.625" style="15" customWidth="1"/>
    <col min="2" max="2" width="55.375" style="7" customWidth="1"/>
    <col min="3" max="3" width="8.375" style="4" customWidth="1"/>
    <col min="4" max="4" width="8.375" style="17" customWidth="1"/>
    <col min="5" max="5" width="8.375" style="41" customWidth="1"/>
    <col min="6" max="6" width="8.375" style="76" customWidth="1"/>
    <col min="7" max="8" width="21.375" style="5" customWidth="1"/>
    <col min="9" max="214" width="9" style="1"/>
    <col min="215" max="217" width="4.125" style="1" customWidth="1"/>
    <col min="218" max="221" width="7.625" style="1" customWidth="1"/>
    <col min="222" max="223" width="4.125" style="1" customWidth="1"/>
    <col min="224" max="224" width="8.5" style="1" customWidth="1"/>
    <col min="225" max="225" width="12.875" style="1" customWidth="1"/>
    <col min="226" max="226" width="7.625" style="1" customWidth="1"/>
    <col min="227" max="227" width="5" style="1" customWidth="1"/>
    <col min="228" max="232" width="7.625" style="1" customWidth="1"/>
    <col min="233" max="470" width="9" style="1"/>
    <col min="471" max="473" width="4.125" style="1" customWidth="1"/>
    <col min="474" max="477" width="7.625" style="1" customWidth="1"/>
    <col min="478" max="479" width="4.125" style="1" customWidth="1"/>
    <col min="480" max="480" width="8.5" style="1" customWidth="1"/>
    <col min="481" max="481" width="12.875" style="1" customWidth="1"/>
    <col min="482" max="482" width="7.625" style="1" customWidth="1"/>
    <col min="483" max="483" width="5" style="1" customWidth="1"/>
    <col min="484" max="488" width="7.625" style="1" customWidth="1"/>
    <col min="489" max="726" width="9" style="1"/>
    <col min="727" max="729" width="4.125" style="1" customWidth="1"/>
    <col min="730" max="733" width="7.625" style="1" customWidth="1"/>
    <col min="734" max="735" width="4.125" style="1" customWidth="1"/>
    <col min="736" max="736" width="8.5" style="1" customWidth="1"/>
    <col min="737" max="737" width="12.875" style="1" customWidth="1"/>
    <col min="738" max="738" width="7.625" style="1" customWidth="1"/>
    <col min="739" max="739" width="5" style="1" customWidth="1"/>
    <col min="740" max="744" width="7.625" style="1" customWidth="1"/>
    <col min="745" max="982" width="9" style="1"/>
    <col min="983" max="985" width="4.125" style="1" customWidth="1"/>
    <col min="986" max="989" width="7.625" style="1" customWidth="1"/>
    <col min="990" max="991" width="4.125" style="1" customWidth="1"/>
    <col min="992" max="992" width="8.5" style="1" customWidth="1"/>
    <col min="993" max="993" width="12.875" style="1" customWidth="1"/>
    <col min="994" max="994" width="7.625" style="1" customWidth="1"/>
    <col min="995" max="995" width="5" style="1" customWidth="1"/>
    <col min="996" max="1000" width="7.625" style="1" customWidth="1"/>
    <col min="1001" max="1238" width="9" style="1"/>
    <col min="1239" max="1241" width="4.125" style="1" customWidth="1"/>
    <col min="1242" max="1245" width="7.625" style="1" customWidth="1"/>
    <col min="1246" max="1247" width="4.125" style="1" customWidth="1"/>
    <col min="1248" max="1248" width="8.5" style="1" customWidth="1"/>
    <col min="1249" max="1249" width="12.875" style="1" customWidth="1"/>
    <col min="1250" max="1250" width="7.625" style="1" customWidth="1"/>
    <col min="1251" max="1251" width="5" style="1" customWidth="1"/>
    <col min="1252" max="1256" width="7.625" style="1" customWidth="1"/>
    <col min="1257" max="1494" width="9" style="1"/>
    <col min="1495" max="1497" width="4.125" style="1" customWidth="1"/>
    <col min="1498" max="1501" width="7.625" style="1" customWidth="1"/>
    <col min="1502" max="1503" width="4.125" style="1" customWidth="1"/>
    <col min="1504" max="1504" width="8.5" style="1" customWidth="1"/>
    <col min="1505" max="1505" width="12.875" style="1" customWidth="1"/>
    <col min="1506" max="1506" width="7.625" style="1" customWidth="1"/>
    <col min="1507" max="1507" width="5" style="1" customWidth="1"/>
    <col min="1508" max="1512" width="7.625" style="1" customWidth="1"/>
    <col min="1513" max="1750" width="9" style="1"/>
    <col min="1751" max="1753" width="4.125" style="1" customWidth="1"/>
    <col min="1754" max="1757" width="7.625" style="1" customWidth="1"/>
    <col min="1758" max="1759" width="4.125" style="1" customWidth="1"/>
    <col min="1760" max="1760" width="8.5" style="1" customWidth="1"/>
    <col min="1761" max="1761" width="12.875" style="1" customWidth="1"/>
    <col min="1762" max="1762" width="7.625" style="1" customWidth="1"/>
    <col min="1763" max="1763" width="5" style="1" customWidth="1"/>
    <col min="1764" max="1768" width="7.625" style="1" customWidth="1"/>
    <col min="1769" max="2006" width="9" style="1"/>
    <col min="2007" max="2009" width="4.125" style="1" customWidth="1"/>
    <col min="2010" max="2013" width="7.625" style="1" customWidth="1"/>
    <col min="2014" max="2015" width="4.125" style="1" customWidth="1"/>
    <col min="2016" max="2016" width="8.5" style="1" customWidth="1"/>
    <col min="2017" max="2017" width="12.875" style="1" customWidth="1"/>
    <col min="2018" max="2018" width="7.625" style="1" customWidth="1"/>
    <col min="2019" max="2019" width="5" style="1" customWidth="1"/>
    <col min="2020" max="2024" width="7.625" style="1" customWidth="1"/>
    <col min="2025" max="2262" width="9" style="1"/>
    <col min="2263" max="2265" width="4.125" style="1" customWidth="1"/>
    <col min="2266" max="2269" width="7.625" style="1" customWidth="1"/>
    <col min="2270" max="2271" width="4.125" style="1" customWidth="1"/>
    <col min="2272" max="2272" width="8.5" style="1" customWidth="1"/>
    <col min="2273" max="2273" width="12.875" style="1" customWidth="1"/>
    <col min="2274" max="2274" width="7.625" style="1" customWidth="1"/>
    <col min="2275" max="2275" width="5" style="1" customWidth="1"/>
    <col min="2276" max="2280" width="7.625" style="1" customWidth="1"/>
    <col min="2281" max="2518" width="9" style="1"/>
    <col min="2519" max="2521" width="4.125" style="1" customWidth="1"/>
    <col min="2522" max="2525" width="7.625" style="1" customWidth="1"/>
    <col min="2526" max="2527" width="4.125" style="1" customWidth="1"/>
    <col min="2528" max="2528" width="8.5" style="1" customWidth="1"/>
    <col min="2529" max="2529" width="12.875" style="1" customWidth="1"/>
    <col min="2530" max="2530" width="7.625" style="1" customWidth="1"/>
    <col min="2531" max="2531" width="5" style="1" customWidth="1"/>
    <col min="2532" max="2536" width="7.625" style="1" customWidth="1"/>
    <col min="2537" max="2774" width="9" style="1"/>
    <col min="2775" max="2777" width="4.125" style="1" customWidth="1"/>
    <col min="2778" max="2781" width="7.625" style="1" customWidth="1"/>
    <col min="2782" max="2783" width="4.125" style="1" customWidth="1"/>
    <col min="2784" max="2784" width="8.5" style="1" customWidth="1"/>
    <col min="2785" max="2785" width="12.875" style="1" customWidth="1"/>
    <col min="2786" max="2786" width="7.625" style="1" customWidth="1"/>
    <col min="2787" max="2787" width="5" style="1" customWidth="1"/>
    <col min="2788" max="2792" width="7.625" style="1" customWidth="1"/>
    <col min="2793" max="3030" width="9" style="1"/>
    <col min="3031" max="3033" width="4.125" style="1" customWidth="1"/>
    <col min="3034" max="3037" width="7.625" style="1" customWidth="1"/>
    <col min="3038" max="3039" width="4.125" style="1" customWidth="1"/>
    <col min="3040" max="3040" width="8.5" style="1" customWidth="1"/>
    <col min="3041" max="3041" width="12.875" style="1" customWidth="1"/>
    <col min="3042" max="3042" width="7.625" style="1" customWidth="1"/>
    <col min="3043" max="3043" width="5" style="1" customWidth="1"/>
    <col min="3044" max="3048" width="7.625" style="1" customWidth="1"/>
    <col min="3049" max="3286" width="9" style="1"/>
    <col min="3287" max="3289" width="4.125" style="1" customWidth="1"/>
    <col min="3290" max="3293" width="7.625" style="1" customWidth="1"/>
    <col min="3294" max="3295" width="4.125" style="1" customWidth="1"/>
    <col min="3296" max="3296" width="8.5" style="1" customWidth="1"/>
    <col min="3297" max="3297" width="12.875" style="1" customWidth="1"/>
    <col min="3298" max="3298" width="7.625" style="1" customWidth="1"/>
    <col min="3299" max="3299" width="5" style="1" customWidth="1"/>
    <col min="3300" max="3304" width="7.625" style="1" customWidth="1"/>
    <col min="3305" max="3542" width="9" style="1"/>
    <col min="3543" max="3545" width="4.125" style="1" customWidth="1"/>
    <col min="3546" max="3549" width="7.625" style="1" customWidth="1"/>
    <col min="3550" max="3551" width="4.125" style="1" customWidth="1"/>
    <col min="3552" max="3552" width="8.5" style="1" customWidth="1"/>
    <col min="3553" max="3553" width="12.875" style="1" customWidth="1"/>
    <col min="3554" max="3554" width="7.625" style="1" customWidth="1"/>
    <col min="3555" max="3555" width="5" style="1" customWidth="1"/>
    <col min="3556" max="3560" width="7.625" style="1" customWidth="1"/>
    <col min="3561" max="3798" width="9" style="1"/>
    <col min="3799" max="3801" width="4.125" style="1" customWidth="1"/>
    <col min="3802" max="3805" width="7.625" style="1" customWidth="1"/>
    <col min="3806" max="3807" width="4.125" style="1" customWidth="1"/>
    <col min="3808" max="3808" width="8.5" style="1" customWidth="1"/>
    <col min="3809" max="3809" width="12.875" style="1" customWidth="1"/>
    <col min="3810" max="3810" width="7.625" style="1" customWidth="1"/>
    <col min="3811" max="3811" width="5" style="1" customWidth="1"/>
    <col min="3812" max="3816" width="7.625" style="1" customWidth="1"/>
    <col min="3817" max="4054" width="9" style="1"/>
    <col min="4055" max="4057" width="4.125" style="1" customWidth="1"/>
    <col min="4058" max="4061" width="7.625" style="1" customWidth="1"/>
    <col min="4062" max="4063" width="4.125" style="1" customWidth="1"/>
    <col min="4064" max="4064" width="8.5" style="1" customWidth="1"/>
    <col min="4065" max="4065" width="12.875" style="1" customWidth="1"/>
    <col min="4066" max="4066" width="7.625" style="1" customWidth="1"/>
    <col min="4067" max="4067" width="5" style="1" customWidth="1"/>
    <col min="4068" max="4072" width="7.625" style="1" customWidth="1"/>
    <col min="4073" max="4310" width="9" style="1"/>
    <col min="4311" max="4313" width="4.125" style="1" customWidth="1"/>
    <col min="4314" max="4317" width="7.625" style="1" customWidth="1"/>
    <col min="4318" max="4319" width="4.125" style="1" customWidth="1"/>
    <col min="4320" max="4320" width="8.5" style="1" customWidth="1"/>
    <col min="4321" max="4321" width="12.875" style="1" customWidth="1"/>
    <col min="4322" max="4322" width="7.625" style="1" customWidth="1"/>
    <col min="4323" max="4323" width="5" style="1" customWidth="1"/>
    <col min="4324" max="4328" width="7.625" style="1" customWidth="1"/>
    <col min="4329" max="4566" width="9" style="1"/>
    <col min="4567" max="4569" width="4.125" style="1" customWidth="1"/>
    <col min="4570" max="4573" width="7.625" style="1" customWidth="1"/>
    <col min="4574" max="4575" width="4.125" style="1" customWidth="1"/>
    <col min="4576" max="4576" width="8.5" style="1" customWidth="1"/>
    <col min="4577" max="4577" width="12.875" style="1" customWidth="1"/>
    <col min="4578" max="4578" width="7.625" style="1" customWidth="1"/>
    <col min="4579" max="4579" width="5" style="1" customWidth="1"/>
    <col min="4580" max="4584" width="7.625" style="1" customWidth="1"/>
    <col min="4585" max="4822" width="9" style="1"/>
    <col min="4823" max="4825" width="4.125" style="1" customWidth="1"/>
    <col min="4826" max="4829" width="7.625" style="1" customWidth="1"/>
    <col min="4830" max="4831" width="4.125" style="1" customWidth="1"/>
    <col min="4832" max="4832" width="8.5" style="1" customWidth="1"/>
    <col min="4833" max="4833" width="12.875" style="1" customWidth="1"/>
    <col min="4834" max="4834" width="7.625" style="1" customWidth="1"/>
    <col min="4835" max="4835" width="5" style="1" customWidth="1"/>
    <col min="4836" max="4840" width="7.625" style="1" customWidth="1"/>
    <col min="4841" max="5078" width="9" style="1"/>
    <col min="5079" max="5081" width="4.125" style="1" customWidth="1"/>
    <col min="5082" max="5085" width="7.625" style="1" customWidth="1"/>
    <col min="5086" max="5087" width="4.125" style="1" customWidth="1"/>
    <col min="5088" max="5088" width="8.5" style="1" customWidth="1"/>
    <col min="5089" max="5089" width="12.875" style="1" customWidth="1"/>
    <col min="5090" max="5090" width="7.625" style="1" customWidth="1"/>
    <col min="5091" max="5091" width="5" style="1" customWidth="1"/>
    <col min="5092" max="5096" width="7.625" style="1" customWidth="1"/>
    <col min="5097" max="5334" width="9" style="1"/>
    <col min="5335" max="5337" width="4.125" style="1" customWidth="1"/>
    <col min="5338" max="5341" width="7.625" style="1" customWidth="1"/>
    <col min="5342" max="5343" width="4.125" style="1" customWidth="1"/>
    <col min="5344" max="5344" width="8.5" style="1" customWidth="1"/>
    <col min="5345" max="5345" width="12.875" style="1" customWidth="1"/>
    <col min="5346" max="5346" width="7.625" style="1" customWidth="1"/>
    <col min="5347" max="5347" width="5" style="1" customWidth="1"/>
    <col min="5348" max="5352" width="7.625" style="1" customWidth="1"/>
    <col min="5353" max="5590" width="9" style="1"/>
    <col min="5591" max="5593" width="4.125" style="1" customWidth="1"/>
    <col min="5594" max="5597" width="7.625" style="1" customWidth="1"/>
    <col min="5598" max="5599" width="4.125" style="1" customWidth="1"/>
    <col min="5600" max="5600" width="8.5" style="1" customWidth="1"/>
    <col min="5601" max="5601" width="12.875" style="1" customWidth="1"/>
    <col min="5602" max="5602" width="7.625" style="1" customWidth="1"/>
    <col min="5603" max="5603" width="5" style="1" customWidth="1"/>
    <col min="5604" max="5608" width="7.625" style="1" customWidth="1"/>
    <col min="5609" max="5846" width="9" style="1"/>
    <col min="5847" max="5849" width="4.125" style="1" customWidth="1"/>
    <col min="5850" max="5853" width="7.625" style="1" customWidth="1"/>
    <col min="5854" max="5855" width="4.125" style="1" customWidth="1"/>
    <col min="5856" max="5856" width="8.5" style="1" customWidth="1"/>
    <col min="5857" max="5857" width="12.875" style="1" customWidth="1"/>
    <col min="5858" max="5858" width="7.625" style="1" customWidth="1"/>
    <col min="5859" max="5859" width="5" style="1" customWidth="1"/>
    <col min="5860" max="5864" width="7.625" style="1" customWidth="1"/>
    <col min="5865" max="6102" width="9" style="1"/>
    <col min="6103" max="6105" width="4.125" style="1" customWidth="1"/>
    <col min="6106" max="6109" width="7.625" style="1" customWidth="1"/>
    <col min="6110" max="6111" width="4.125" style="1" customWidth="1"/>
    <col min="6112" max="6112" width="8.5" style="1" customWidth="1"/>
    <col min="6113" max="6113" width="12.875" style="1" customWidth="1"/>
    <col min="6114" max="6114" width="7.625" style="1" customWidth="1"/>
    <col min="6115" max="6115" width="5" style="1" customWidth="1"/>
    <col min="6116" max="6120" width="7.625" style="1" customWidth="1"/>
    <col min="6121" max="6358" width="9" style="1"/>
    <col min="6359" max="6361" width="4.125" style="1" customWidth="1"/>
    <col min="6362" max="6365" width="7.625" style="1" customWidth="1"/>
    <col min="6366" max="6367" width="4.125" style="1" customWidth="1"/>
    <col min="6368" max="6368" width="8.5" style="1" customWidth="1"/>
    <col min="6369" max="6369" width="12.875" style="1" customWidth="1"/>
    <col min="6370" max="6370" width="7.625" style="1" customWidth="1"/>
    <col min="6371" max="6371" width="5" style="1" customWidth="1"/>
    <col min="6372" max="6376" width="7.625" style="1" customWidth="1"/>
    <col min="6377" max="6614" width="9" style="1"/>
    <col min="6615" max="6617" width="4.125" style="1" customWidth="1"/>
    <col min="6618" max="6621" width="7.625" style="1" customWidth="1"/>
    <col min="6622" max="6623" width="4.125" style="1" customWidth="1"/>
    <col min="6624" max="6624" width="8.5" style="1" customWidth="1"/>
    <col min="6625" max="6625" width="12.875" style="1" customWidth="1"/>
    <col min="6626" max="6626" width="7.625" style="1" customWidth="1"/>
    <col min="6627" max="6627" width="5" style="1" customWidth="1"/>
    <col min="6628" max="6632" width="7.625" style="1" customWidth="1"/>
    <col min="6633" max="6870" width="9" style="1"/>
    <col min="6871" max="6873" width="4.125" style="1" customWidth="1"/>
    <col min="6874" max="6877" width="7.625" style="1" customWidth="1"/>
    <col min="6878" max="6879" width="4.125" style="1" customWidth="1"/>
    <col min="6880" max="6880" width="8.5" style="1" customWidth="1"/>
    <col min="6881" max="6881" width="12.875" style="1" customWidth="1"/>
    <col min="6882" max="6882" width="7.625" style="1" customWidth="1"/>
    <col min="6883" max="6883" width="5" style="1" customWidth="1"/>
    <col min="6884" max="6888" width="7.625" style="1" customWidth="1"/>
    <col min="6889" max="7126" width="9" style="1"/>
    <col min="7127" max="7129" width="4.125" style="1" customWidth="1"/>
    <col min="7130" max="7133" width="7.625" style="1" customWidth="1"/>
    <col min="7134" max="7135" width="4.125" style="1" customWidth="1"/>
    <col min="7136" max="7136" width="8.5" style="1" customWidth="1"/>
    <col min="7137" max="7137" width="12.875" style="1" customWidth="1"/>
    <col min="7138" max="7138" width="7.625" style="1" customWidth="1"/>
    <col min="7139" max="7139" width="5" style="1" customWidth="1"/>
    <col min="7140" max="7144" width="7.625" style="1" customWidth="1"/>
    <col min="7145" max="7382" width="9" style="1"/>
    <col min="7383" max="7385" width="4.125" style="1" customWidth="1"/>
    <col min="7386" max="7389" width="7.625" style="1" customWidth="1"/>
    <col min="7390" max="7391" width="4.125" style="1" customWidth="1"/>
    <col min="7392" max="7392" width="8.5" style="1" customWidth="1"/>
    <col min="7393" max="7393" width="12.875" style="1" customWidth="1"/>
    <col min="7394" max="7394" width="7.625" style="1" customWidth="1"/>
    <col min="7395" max="7395" width="5" style="1" customWidth="1"/>
    <col min="7396" max="7400" width="7.625" style="1" customWidth="1"/>
    <col min="7401" max="7638" width="9" style="1"/>
    <col min="7639" max="7641" width="4.125" style="1" customWidth="1"/>
    <col min="7642" max="7645" width="7.625" style="1" customWidth="1"/>
    <col min="7646" max="7647" width="4.125" style="1" customWidth="1"/>
    <col min="7648" max="7648" width="8.5" style="1" customWidth="1"/>
    <col min="7649" max="7649" width="12.875" style="1" customWidth="1"/>
    <col min="7650" max="7650" width="7.625" style="1" customWidth="1"/>
    <col min="7651" max="7651" width="5" style="1" customWidth="1"/>
    <col min="7652" max="7656" width="7.625" style="1" customWidth="1"/>
    <col min="7657" max="7894" width="9" style="1"/>
    <col min="7895" max="7897" width="4.125" style="1" customWidth="1"/>
    <col min="7898" max="7901" width="7.625" style="1" customWidth="1"/>
    <col min="7902" max="7903" width="4.125" style="1" customWidth="1"/>
    <col min="7904" max="7904" width="8.5" style="1" customWidth="1"/>
    <col min="7905" max="7905" width="12.875" style="1" customWidth="1"/>
    <col min="7906" max="7906" width="7.625" style="1" customWidth="1"/>
    <col min="7907" max="7907" width="5" style="1" customWidth="1"/>
    <col min="7908" max="7912" width="7.625" style="1" customWidth="1"/>
    <col min="7913" max="8150" width="9" style="1"/>
    <col min="8151" max="8153" width="4.125" style="1" customWidth="1"/>
    <col min="8154" max="8157" width="7.625" style="1" customWidth="1"/>
    <col min="8158" max="8159" width="4.125" style="1" customWidth="1"/>
    <col min="8160" max="8160" width="8.5" style="1" customWidth="1"/>
    <col min="8161" max="8161" width="12.875" style="1" customWidth="1"/>
    <col min="8162" max="8162" width="7.625" style="1" customWidth="1"/>
    <col min="8163" max="8163" width="5" style="1" customWidth="1"/>
    <col min="8164" max="8168" width="7.625" style="1" customWidth="1"/>
    <col min="8169" max="8406" width="9" style="1"/>
    <col min="8407" max="8409" width="4.125" style="1" customWidth="1"/>
    <col min="8410" max="8413" width="7.625" style="1" customWidth="1"/>
    <col min="8414" max="8415" width="4.125" style="1" customWidth="1"/>
    <col min="8416" max="8416" width="8.5" style="1" customWidth="1"/>
    <col min="8417" max="8417" width="12.875" style="1" customWidth="1"/>
    <col min="8418" max="8418" width="7.625" style="1" customWidth="1"/>
    <col min="8419" max="8419" width="5" style="1" customWidth="1"/>
    <col min="8420" max="8424" width="7.625" style="1" customWidth="1"/>
    <col min="8425" max="8662" width="9" style="1"/>
    <col min="8663" max="8665" width="4.125" style="1" customWidth="1"/>
    <col min="8666" max="8669" width="7.625" style="1" customWidth="1"/>
    <col min="8670" max="8671" width="4.125" style="1" customWidth="1"/>
    <col min="8672" max="8672" width="8.5" style="1" customWidth="1"/>
    <col min="8673" max="8673" width="12.875" style="1" customWidth="1"/>
    <col min="8674" max="8674" width="7.625" style="1" customWidth="1"/>
    <col min="8675" max="8675" width="5" style="1" customWidth="1"/>
    <col min="8676" max="8680" width="7.625" style="1" customWidth="1"/>
    <col min="8681" max="8918" width="9" style="1"/>
    <col min="8919" max="8921" width="4.125" style="1" customWidth="1"/>
    <col min="8922" max="8925" width="7.625" style="1" customWidth="1"/>
    <col min="8926" max="8927" width="4.125" style="1" customWidth="1"/>
    <col min="8928" max="8928" width="8.5" style="1" customWidth="1"/>
    <col min="8929" max="8929" width="12.875" style="1" customWidth="1"/>
    <col min="8930" max="8930" width="7.625" style="1" customWidth="1"/>
    <col min="8931" max="8931" width="5" style="1" customWidth="1"/>
    <col min="8932" max="8936" width="7.625" style="1" customWidth="1"/>
    <col min="8937" max="9174" width="9" style="1"/>
    <col min="9175" max="9177" width="4.125" style="1" customWidth="1"/>
    <col min="9178" max="9181" width="7.625" style="1" customWidth="1"/>
    <col min="9182" max="9183" width="4.125" style="1" customWidth="1"/>
    <col min="9184" max="9184" width="8.5" style="1" customWidth="1"/>
    <col min="9185" max="9185" width="12.875" style="1" customWidth="1"/>
    <col min="9186" max="9186" width="7.625" style="1" customWidth="1"/>
    <col min="9187" max="9187" width="5" style="1" customWidth="1"/>
    <col min="9188" max="9192" width="7.625" style="1" customWidth="1"/>
    <col min="9193" max="9430" width="9" style="1"/>
    <col min="9431" max="9433" width="4.125" style="1" customWidth="1"/>
    <col min="9434" max="9437" width="7.625" style="1" customWidth="1"/>
    <col min="9438" max="9439" width="4.125" style="1" customWidth="1"/>
    <col min="9440" max="9440" width="8.5" style="1" customWidth="1"/>
    <col min="9441" max="9441" width="12.875" style="1" customWidth="1"/>
    <col min="9442" max="9442" width="7.625" style="1" customWidth="1"/>
    <col min="9443" max="9443" width="5" style="1" customWidth="1"/>
    <col min="9444" max="9448" width="7.625" style="1" customWidth="1"/>
    <col min="9449" max="9686" width="9" style="1"/>
    <col min="9687" max="9689" width="4.125" style="1" customWidth="1"/>
    <col min="9690" max="9693" width="7.625" style="1" customWidth="1"/>
    <col min="9694" max="9695" width="4.125" style="1" customWidth="1"/>
    <col min="9696" max="9696" width="8.5" style="1" customWidth="1"/>
    <col min="9697" max="9697" width="12.875" style="1" customWidth="1"/>
    <col min="9698" max="9698" width="7.625" style="1" customWidth="1"/>
    <col min="9699" max="9699" width="5" style="1" customWidth="1"/>
    <col min="9700" max="9704" width="7.625" style="1" customWidth="1"/>
    <col min="9705" max="9942" width="9" style="1"/>
    <col min="9943" max="9945" width="4.125" style="1" customWidth="1"/>
    <col min="9946" max="9949" width="7.625" style="1" customWidth="1"/>
    <col min="9950" max="9951" width="4.125" style="1" customWidth="1"/>
    <col min="9952" max="9952" width="8.5" style="1" customWidth="1"/>
    <col min="9953" max="9953" width="12.875" style="1" customWidth="1"/>
    <col min="9954" max="9954" width="7.625" style="1" customWidth="1"/>
    <col min="9955" max="9955" width="5" style="1" customWidth="1"/>
    <col min="9956" max="9960" width="7.625" style="1" customWidth="1"/>
    <col min="9961" max="10198" width="9" style="1"/>
    <col min="10199" max="10201" width="4.125" style="1" customWidth="1"/>
    <col min="10202" max="10205" width="7.625" style="1" customWidth="1"/>
    <col min="10206" max="10207" width="4.125" style="1" customWidth="1"/>
    <col min="10208" max="10208" width="8.5" style="1" customWidth="1"/>
    <col min="10209" max="10209" width="12.875" style="1" customWidth="1"/>
    <col min="10210" max="10210" width="7.625" style="1" customWidth="1"/>
    <col min="10211" max="10211" width="5" style="1" customWidth="1"/>
    <col min="10212" max="10216" width="7.625" style="1" customWidth="1"/>
    <col min="10217" max="10454" width="9" style="1"/>
    <col min="10455" max="10457" width="4.125" style="1" customWidth="1"/>
    <col min="10458" max="10461" width="7.625" style="1" customWidth="1"/>
    <col min="10462" max="10463" width="4.125" style="1" customWidth="1"/>
    <col min="10464" max="10464" width="8.5" style="1" customWidth="1"/>
    <col min="10465" max="10465" width="12.875" style="1" customWidth="1"/>
    <col min="10466" max="10466" width="7.625" style="1" customWidth="1"/>
    <col min="10467" max="10467" width="5" style="1" customWidth="1"/>
    <col min="10468" max="10472" width="7.625" style="1" customWidth="1"/>
    <col min="10473" max="10710" width="9" style="1"/>
    <col min="10711" max="10713" width="4.125" style="1" customWidth="1"/>
    <col min="10714" max="10717" width="7.625" style="1" customWidth="1"/>
    <col min="10718" max="10719" width="4.125" style="1" customWidth="1"/>
    <col min="10720" max="10720" width="8.5" style="1" customWidth="1"/>
    <col min="10721" max="10721" width="12.875" style="1" customWidth="1"/>
    <col min="10722" max="10722" width="7.625" style="1" customWidth="1"/>
    <col min="10723" max="10723" width="5" style="1" customWidth="1"/>
    <col min="10724" max="10728" width="7.625" style="1" customWidth="1"/>
    <col min="10729" max="10966" width="9" style="1"/>
    <col min="10967" max="10969" width="4.125" style="1" customWidth="1"/>
    <col min="10970" max="10973" width="7.625" style="1" customWidth="1"/>
    <col min="10974" max="10975" width="4.125" style="1" customWidth="1"/>
    <col min="10976" max="10976" width="8.5" style="1" customWidth="1"/>
    <col min="10977" max="10977" width="12.875" style="1" customWidth="1"/>
    <col min="10978" max="10978" width="7.625" style="1" customWidth="1"/>
    <col min="10979" max="10979" width="5" style="1" customWidth="1"/>
    <col min="10980" max="10984" width="7.625" style="1" customWidth="1"/>
    <col min="10985" max="11222" width="9" style="1"/>
    <col min="11223" max="11225" width="4.125" style="1" customWidth="1"/>
    <col min="11226" max="11229" width="7.625" style="1" customWidth="1"/>
    <col min="11230" max="11231" width="4.125" style="1" customWidth="1"/>
    <col min="11232" max="11232" width="8.5" style="1" customWidth="1"/>
    <col min="11233" max="11233" width="12.875" style="1" customWidth="1"/>
    <col min="11234" max="11234" width="7.625" style="1" customWidth="1"/>
    <col min="11235" max="11235" width="5" style="1" customWidth="1"/>
    <col min="11236" max="11240" width="7.625" style="1" customWidth="1"/>
    <col min="11241" max="11478" width="9" style="1"/>
    <col min="11479" max="11481" width="4.125" style="1" customWidth="1"/>
    <col min="11482" max="11485" width="7.625" style="1" customWidth="1"/>
    <col min="11486" max="11487" width="4.125" style="1" customWidth="1"/>
    <col min="11488" max="11488" width="8.5" style="1" customWidth="1"/>
    <col min="11489" max="11489" width="12.875" style="1" customWidth="1"/>
    <col min="11490" max="11490" width="7.625" style="1" customWidth="1"/>
    <col min="11491" max="11491" width="5" style="1" customWidth="1"/>
    <col min="11492" max="11496" width="7.625" style="1" customWidth="1"/>
    <col min="11497" max="11734" width="9" style="1"/>
    <col min="11735" max="11737" width="4.125" style="1" customWidth="1"/>
    <col min="11738" max="11741" width="7.625" style="1" customWidth="1"/>
    <col min="11742" max="11743" width="4.125" style="1" customWidth="1"/>
    <col min="11744" max="11744" width="8.5" style="1" customWidth="1"/>
    <col min="11745" max="11745" width="12.875" style="1" customWidth="1"/>
    <col min="11746" max="11746" width="7.625" style="1" customWidth="1"/>
    <col min="11747" max="11747" width="5" style="1" customWidth="1"/>
    <col min="11748" max="11752" width="7.625" style="1" customWidth="1"/>
    <col min="11753" max="11990" width="9" style="1"/>
    <col min="11991" max="11993" width="4.125" style="1" customWidth="1"/>
    <col min="11994" max="11997" width="7.625" style="1" customWidth="1"/>
    <col min="11998" max="11999" width="4.125" style="1" customWidth="1"/>
    <col min="12000" max="12000" width="8.5" style="1" customWidth="1"/>
    <col min="12001" max="12001" width="12.875" style="1" customWidth="1"/>
    <col min="12002" max="12002" width="7.625" style="1" customWidth="1"/>
    <col min="12003" max="12003" width="5" style="1" customWidth="1"/>
    <col min="12004" max="12008" width="7.625" style="1" customWidth="1"/>
    <col min="12009" max="12246" width="9" style="1"/>
    <col min="12247" max="12249" width="4.125" style="1" customWidth="1"/>
    <col min="12250" max="12253" width="7.625" style="1" customWidth="1"/>
    <col min="12254" max="12255" width="4.125" style="1" customWidth="1"/>
    <col min="12256" max="12256" width="8.5" style="1" customWidth="1"/>
    <col min="12257" max="12257" width="12.875" style="1" customWidth="1"/>
    <col min="12258" max="12258" width="7.625" style="1" customWidth="1"/>
    <col min="12259" max="12259" width="5" style="1" customWidth="1"/>
    <col min="12260" max="12264" width="7.625" style="1" customWidth="1"/>
    <col min="12265" max="12502" width="9" style="1"/>
    <col min="12503" max="12505" width="4.125" style="1" customWidth="1"/>
    <col min="12506" max="12509" width="7.625" style="1" customWidth="1"/>
    <col min="12510" max="12511" width="4.125" style="1" customWidth="1"/>
    <col min="12512" max="12512" width="8.5" style="1" customWidth="1"/>
    <col min="12513" max="12513" width="12.875" style="1" customWidth="1"/>
    <col min="12514" max="12514" width="7.625" style="1" customWidth="1"/>
    <col min="12515" max="12515" width="5" style="1" customWidth="1"/>
    <col min="12516" max="12520" width="7.625" style="1" customWidth="1"/>
    <col min="12521" max="12758" width="9" style="1"/>
    <col min="12759" max="12761" width="4.125" style="1" customWidth="1"/>
    <col min="12762" max="12765" width="7.625" style="1" customWidth="1"/>
    <col min="12766" max="12767" width="4.125" style="1" customWidth="1"/>
    <col min="12768" max="12768" width="8.5" style="1" customWidth="1"/>
    <col min="12769" max="12769" width="12.875" style="1" customWidth="1"/>
    <col min="12770" max="12770" width="7.625" style="1" customWidth="1"/>
    <col min="12771" max="12771" width="5" style="1" customWidth="1"/>
    <col min="12772" max="12776" width="7.625" style="1" customWidth="1"/>
    <col min="12777" max="13014" width="9" style="1"/>
    <col min="13015" max="13017" width="4.125" style="1" customWidth="1"/>
    <col min="13018" max="13021" width="7.625" style="1" customWidth="1"/>
    <col min="13022" max="13023" width="4.125" style="1" customWidth="1"/>
    <col min="13024" max="13024" width="8.5" style="1" customWidth="1"/>
    <col min="13025" max="13025" width="12.875" style="1" customWidth="1"/>
    <col min="13026" max="13026" width="7.625" style="1" customWidth="1"/>
    <col min="13027" max="13027" width="5" style="1" customWidth="1"/>
    <col min="13028" max="13032" width="7.625" style="1" customWidth="1"/>
    <col min="13033" max="13270" width="9" style="1"/>
    <col min="13271" max="13273" width="4.125" style="1" customWidth="1"/>
    <col min="13274" max="13277" width="7.625" style="1" customWidth="1"/>
    <col min="13278" max="13279" width="4.125" style="1" customWidth="1"/>
    <col min="13280" max="13280" width="8.5" style="1" customWidth="1"/>
    <col min="13281" max="13281" width="12.875" style="1" customWidth="1"/>
    <col min="13282" max="13282" width="7.625" style="1" customWidth="1"/>
    <col min="13283" max="13283" width="5" style="1" customWidth="1"/>
    <col min="13284" max="13288" width="7.625" style="1" customWidth="1"/>
    <col min="13289" max="13526" width="9" style="1"/>
    <col min="13527" max="13529" width="4.125" style="1" customWidth="1"/>
    <col min="13530" max="13533" width="7.625" style="1" customWidth="1"/>
    <col min="13534" max="13535" width="4.125" style="1" customWidth="1"/>
    <col min="13536" max="13536" width="8.5" style="1" customWidth="1"/>
    <col min="13537" max="13537" width="12.875" style="1" customWidth="1"/>
    <col min="13538" max="13538" width="7.625" style="1" customWidth="1"/>
    <col min="13539" max="13539" width="5" style="1" customWidth="1"/>
    <col min="13540" max="13544" width="7.625" style="1" customWidth="1"/>
    <col min="13545" max="13782" width="9" style="1"/>
    <col min="13783" max="13785" width="4.125" style="1" customWidth="1"/>
    <col min="13786" max="13789" width="7.625" style="1" customWidth="1"/>
    <col min="13790" max="13791" width="4.125" style="1" customWidth="1"/>
    <col min="13792" max="13792" width="8.5" style="1" customWidth="1"/>
    <col min="13793" max="13793" width="12.875" style="1" customWidth="1"/>
    <col min="13794" max="13794" width="7.625" style="1" customWidth="1"/>
    <col min="13795" max="13795" width="5" style="1" customWidth="1"/>
    <col min="13796" max="13800" width="7.625" style="1" customWidth="1"/>
    <col min="13801" max="14038" width="9" style="1"/>
    <col min="14039" max="14041" width="4.125" style="1" customWidth="1"/>
    <col min="14042" max="14045" width="7.625" style="1" customWidth="1"/>
    <col min="14046" max="14047" width="4.125" style="1" customWidth="1"/>
    <col min="14048" max="14048" width="8.5" style="1" customWidth="1"/>
    <col min="14049" max="14049" width="12.875" style="1" customWidth="1"/>
    <col min="14050" max="14050" width="7.625" style="1" customWidth="1"/>
    <col min="14051" max="14051" width="5" style="1" customWidth="1"/>
    <col min="14052" max="14056" width="7.625" style="1" customWidth="1"/>
    <col min="14057" max="14294" width="9" style="1"/>
    <col min="14295" max="14297" width="4.125" style="1" customWidth="1"/>
    <col min="14298" max="14301" width="7.625" style="1" customWidth="1"/>
    <col min="14302" max="14303" width="4.125" style="1" customWidth="1"/>
    <col min="14304" max="14304" width="8.5" style="1" customWidth="1"/>
    <col min="14305" max="14305" width="12.875" style="1" customWidth="1"/>
    <col min="14306" max="14306" width="7.625" style="1" customWidth="1"/>
    <col min="14307" max="14307" width="5" style="1" customWidth="1"/>
    <col min="14308" max="14312" width="7.625" style="1" customWidth="1"/>
    <col min="14313" max="14550" width="9" style="1"/>
    <col min="14551" max="14553" width="4.125" style="1" customWidth="1"/>
    <col min="14554" max="14557" width="7.625" style="1" customWidth="1"/>
    <col min="14558" max="14559" width="4.125" style="1" customWidth="1"/>
    <col min="14560" max="14560" width="8.5" style="1" customWidth="1"/>
    <col min="14561" max="14561" width="12.875" style="1" customWidth="1"/>
    <col min="14562" max="14562" width="7.625" style="1" customWidth="1"/>
    <col min="14563" max="14563" width="5" style="1" customWidth="1"/>
    <col min="14564" max="14568" width="7.625" style="1" customWidth="1"/>
    <col min="14569" max="14806" width="9" style="1"/>
    <col min="14807" max="14809" width="4.125" style="1" customWidth="1"/>
    <col min="14810" max="14813" width="7.625" style="1" customWidth="1"/>
    <col min="14814" max="14815" width="4.125" style="1" customWidth="1"/>
    <col min="14816" max="14816" width="8.5" style="1" customWidth="1"/>
    <col min="14817" max="14817" width="12.875" style="1" customWidth="1"/>
    <col min="14818" max="14818" width="7.625" style="1" customWidth="1"/>
    <col min="14819" max="14819" width="5" style="1" customWidth="1"/>
    <col min="14820" max="14824" width="7.625" style="1" customWidth="1"/>
    <col min="14825" max="15062" width="9" style="1"/>
    <col min="15063" max="15065" width="4.125" style="1" customWidth="1"/>
    <col min="15066" max="15069" width="7.625" style="1" customWidth="1"/>
    <col min="15070" max="15071" width="4.125" style="1" customWidth="1"/>
    <col min="15072" max="15072" width="8.5" style="1" customWidth="1"/>
    <col min="15073" max="15073" width="12.875" style="1" customWidth="1"/>
    <col min="15074" max="15074" width="7.625" style="1" customWidth="1"/>
    <col min="15075" max="15075" width="5" style="1" customWidth="1"/>
    <col min="15076" max="15080" width="7.625" style="1" customWidth="1"/>
    <col min="15081" max="15318" width="9" style="1"/>
    <col min="15319" max="15321" width="4.125" style="1" customWidth="1"/>
    <col min="15322" max="15325" width="7.625" style="1" customWidth="1"/>
    <col min="15326" max="15327" width="4.125" style="1" customWidth="1"/>
    <col min="15328" max="15328" width="8.5" style="1" customWidth="1"/>
    <col min="15329" max="15329" width="12.875" style="1" customWidth="1"/>
    <col min="15330" max="15330" width="7.625" style="1" customWidth="1"/>
    <col min="15331" max="15331" width="5" style="1" customWidth="1"/>
    <col min="15332" max="15336" width="7.625" style="1" customWidth="1"/>
    <col min="15337" max="15574" width="9" style="1"/>
    <col min="15575" max="15577" width="4.125" style="1" customWidth="1"/>
    <col min="15578" max="15581" width="7.625" style="1" customWidth="1"/>
    <col min="15582" max="15583" width="4.125" style="1" customWidth="1"/>
    <col min="15584" max="15584" width="8.5" style="1" customWidth="1"/>
    <col min="15585" max="15585" width="12.875" style="1" customWidth="1"/>
    <col min="15586" max="15586" width="7.625" style="1" customWidth="1"/>
    <col min="15587" max="15587" width="5" style="1" customWidth="1"/>
    <col min="15588" max="15592" width="7.625" style="1" customWidth="1"/>
    <col min="15593" max="15830" width="9" style="1"/>
    <col min="15831" max="15833" width="4.125" style="1" customWidth="1"/>
    <col min="15834" max="15837" width="7.625" style="1" customWidth="1"/>
    <col min="15838" max="15839" width="4.125" style="1" customWidth="1"/>
    <col min="15840" max="15840" width="8.5" style="1" customWidth="1"/>
    <col min="15841" max="15841" width="12.875" style="1" customWidth="1"/>
    <col min="15842" max="15842" width="7.625" style="1" customWidth="1"/>
    <col min="15843" max="15843" width="5" style="1" customWidth="1"/>
    <col min="15844" max="15848" width="7.625" style="1" customWidth="1"/>
    <col min="15849" max="16086" width="9" style="1"/>
    <col min="16087" max="16089" width="4.125" style="1" customWidth="1"/>
    <col min="16090" max="16093" width="7.625" style="1" customWidth="1"/>
    <col min="16094" max="16095" width="4.125" style="1" customWidth="1"/>
    <col min="16096" max="16096" width="8.5" style="1" customWidth="1"/>
    <col min="16097" max="16097" width="12.875" style="1" customWidth="1"/>
    <col min="16098" max="16098" width="7.625" style="1" customWidth="1"/>
    <col min="16099" max="16099" width="5" style="1" customWidth="1"/>
    <col min="16100" max="16104" width="7.625" style="1" customWidth="1"/>
    <col min="16105" max="16342" width="9" style="1"/>
    <col min="16343" max="16383" width="9" style="1" customWidth="1"/>
    <col min="16384" max="16384" width="9" style="1"/>
  </cols>
  <sheetData>
    <row r="1" spans="1:8" ht="34.5" customHeight="1" x14ac:dyDescent="0.25">
      <c r="A1" s="103" t="s">
        <v>142</v>
      </c>
      <c r="B1" s="103"/>
      <c r="C1" s="103"/>
      <c r="D1" s="103"/>
      <c r="E1" s="103"/>
      <c r="F1" s="103"/>
    </row>
    <row r="2" spans="1:8" ht="42" customHeight="1" x14ac:dyDescent="0.25">
      <c r="A2" s="13"/>
      <c r="B2" s="6"/>
      <c r="C2" s="2"/>
      <c r="D2" s="91"/>
      <c r="E2" s="92"/>
      <c r="F2" s="83"/>
    </row>
    <row r="3" spans="1:8" ht="15" customHeight="1" x14ac:dyDescent="0.25">
      <c r="A3" s="97" t="s">
        <v>187</v>
      </c>
      <c r="B3" s="98" t="s">
        <v>188</v>
      </c>
      <c r="C3" s="90"/>
      <c r="D3" s="93"/>
      <c r="E3" s="93"/>
      <c r="F3" s="94"/>
    </row>
    <row r="4" spans="1:8" ht="13.5" customHeight="1" x14ac:dyDescent="0.25">
      <c r="A4" s="13"/>
      <c r="B4" s="6"/>
      <c r="C4" s="2"/>
      <c r="D4" s="95"/>
      <c r="E4" s="96"/>
      <c r="F4" s="81"/>
    </row>
    <row r="5" spans="1:8" ht="15" customHeight="1" x14ac:dyDescent="0.25">
      <c r="A5" s="106" t="s">
        <v>2</v>
      </c>
      <c r="B5" s="108" t="s">
        <v>23</v>
      </c>
      <c r="C5" s="104" t="s">
        <v>184</v>
      </c>
      <c r="D5" s="105"/>
      <c r="E5" s="104" t="s">
        <v>49</v>
      </c>
      <c r="F5" s="105"/>
    </row>
    <row r="6" spans="1:8" ht="15" customHeight="1" x14ac:dyDescent="0.25">
      <c r="A6" s="107"/>
      <c r="B6" s="109"/>
      <c r="C6" s="77" t="s">
        <v>0</v>
      </c>
      <c r="D6" s="78" t="s">
        <v>1</v>
      </c>
      <c r="E6" s="77" t="s">
        <v>186</v>
      </c>
      <c r="F6" s="78" t="s">
        <v>185</v>
      </c>
    </row>
    <row r="7" spans="1:8" ht="15" customHeight="1" x14ac:dyDescent="0.25">
      <c r="A7" s="22" t="s">
        <v>9</v>
      </c>
      <c r="B7" s="23" t="s">
        <v>143</v>
      </c>
      <c r="C7" s="51"/>
      <c r="D7" s="52">
        <v>2.5</v>
      </c>
      <c r="E7" s="51"/>
      <c r="F7" s="112">
        <f>IF(C3="ü",D7,IF(E8="ü",C8,IF(E9="ü",C9,IF(E10="ü",C10,0))))</f>
        <v>0</v>
      </c>
    </row>
    <row r="8" spans="1:8" ht="15" customHeight="1" x14ac:dyDescent="0.25">
      <c r="A8" s="18" t="s">
        <v>76</v>
      </c>
      <c r="B8" s="9" t="s">
        <v>124</v>
      </c>
      <c r="C8" s="71">
        <v>2.5</v>
      </c>
      <c r="D8" s="72"/>
      <c r="E8" s="45"/>
      <c r="F8" s="113"/>
      <c r="H8" s="1"/>
    </row>
    <row r="9" spans="1:8" ht="15" customHeight="1" x14ac:dyDescent="0.25">
      <c r="A9" s="19" t="s">
        <v>77</v>
      </c>
      <c r="B9" s="12" t="s">
        <v>116</v>
      </c>
      <c r="C9" s="71">
        <v>1.5</v>
      </c>
      <c r="D9" s="72"/>
      <c r="E9" s="45"/>
      <c r="F9" s="113"/>
    </row>
    <row r="10" spans="1:8" ht="15" customHeight="1" x14ac:dyDescent="0.25">
      <c r="A10" s="19" t="s">
        <v>78</v>
      </c>
      <c r="B10" s="12" t="s">
        <v>117</v>
      </c>
      <c r="C10" s="73">
        <v>1</v>
      </c>
      <c r="D10" s="74"/>
      <c r="E10" s="44"/>
      <c r="F10" s="114"/>
    </row>
    <row r="11" spans="1:8" ht="15" customHeight="1" x14ac:dyDescent="0.25">
      <c r="A11" s="22" t="s">
        <v>11</v>
      </c>
      <c r="B11" s="23" t="s">
        <v>144</v>
      </c>
      <c r="C11" s="51"/>
      <c r="D11" s="52">
        <v>2.5</v>
      </c>
      <c r="E11" s="51"/>
      <c r="F11" s="112">
        <f>IF(C3="ü",D11,IF(E12="ü",C12,IF(E13="ü",C13,0)))</f>
        <v>0</v>
      </c>
    </row>
    <row r="12" spans="1:8" ht="15" customHeight="1" x14ac:dyDescent="0.25">
      <c r="A12" s="20" t="s">
        <v>76</v>
      </c>
      <c r="B12" s="8" t="s">
        <v>118</v>
      </c>
      <c r="C12" s="71">
        <v>2.5</v>
      </c>
      <c r="D12" s="72"/>
      <c r="E12" s="45"/>
      <c r="F12" s="113"/>
    </row>
    <row r="13" spans="1:8" ht="15" customHeight="1" x14ac:dyDescent="0.25">
      <c r="A13" s="18" t="s">
        <v>77</v>
      </c>
      <c r="B13" s="9" t="s">
        <v>119</v>
      </c>
      <c r="C13" s="73">
        <v>1.5</v>
      </c>
      <c r="D13" s="74"/>
      <c r="E13" s="44"/>
      <c r="F13" s="114"/>
    </row>
    <row r="14" spans="1:8" s="5" customFormat="1" ht="15" customHeight="1" x14ac:dyDescent="0.25">
      <c r="A14" s="22" t="s">
        <v>13</v>
      </c>
      <c r="B14" s="23" t="s">
        <v>141</v>
      </c>
      <c r="C14" s="51"/>
      <c r="D14" s="52">
        <v>2</v>
      </c>
      <c r="E14" s="51"/>
      <c r="F14" s="112">
        <f>SUM(IF(E15="ü",C15,0),IF(E16="ü",C16,0))</f>
        <v>0</v>
      </c>
    </row>
    <row r="15" spans="1:8" s="5" customFormat="1" x14ac:dyDescent="0.25">
      <c r="A15" s="20" t="s">
        <v>76</v>
      </c>
      <c r="B15" s="8" t="s">
        <v>145</v>
      </c>
      <c r="C15" s="71">
        <v>1.5</v>
      </c>
      <c r="D15" s="72"/>
      <c r="E15" s="45"/>
      <c r="F15" s="113"/>
    </row>
    <row r="16" spans="1:8" s="5" customFormat="1" x14ac:dyDescent="0.25">
      <c r="A16" s="21" t="s">
        <v>77</v>
      </c>
      <c r="B16" s="24" t="s">
        <v>146</v>
      </c>
      <c r="C16" s="73">
        <v>0.5</v>
      </c>
      <c r="D16" s="74"/>
      <c r="E16" s="44"/>
      <c r="F16" s="114"/>
    </row>
    <row r="17" spans="1:6" s="5" customFormat="1" ht="15" customHeight="1" x14ac:dyDescent="0.25">
      <c r="A17" s="22" t="s">
        <v>14</v>
      </c>
      <c r="B17" s="23" t="s">
        <v>120</v>
      </c>
      <c r="C17" s="51"/>
      <c r="D17" s="52">
        <v>2</v>
      </c>
      <c r="E17" s="51"/>
      <c r="F17" s="112">
        <f>IF(E18="ü",C18,IF(E19="ü",C19,0))</f>
        <v>0</v>
      </c>
    </row>
    <row r="18" spans="1:6" s="5" customFormat="1" ht="42.95" customHeight="1" x14ac:dyDescent="0.25">
      <c r="A18" s="18" t="s">
        <v>76</v>
      </c>
      <c r="B18" s="9" t="s">
        <v>125</v>
      </c>
      <c r="C18" s="71">
        <v>2</v>
      </c>
      <c r="D18" s="72"/>
      <c r="E18" s="45"/>
      <c r="F18" s="113"/>
    </row>
    <row r="19" spans="1:6" s="5" customFormat="1" ht="42.95" customHeight="1" x14ac:dyDescent="0.25">
      <c r="A19" s="21" t="s">
        <v>77</v>
      </c>
      <c r="B19" s="24" t="s">
        <v>126</v>
      </c>
      <c r="C19" s="73">
        <v>1</v>
      </c>
      <c r="D19" s="74"/>
      <c r="E19" s="44"/>
      <c r="F19" s="114"/>
    </row>
    <row r="20" spans="1:6" s="5" customFormat="1" ht="15" customHeight="1" x14ac:dyDescent="0.25">
      <c r="A20" s="22" t="s">
        <v>31</v>
      </c>
      <c r="B20" s="23" t="s">
        <v>121</v>
      </c>
      <c r="C20" s="51"/>
      <c r="D20" s="52">
        <v>1</v>
      </c>
      <c r="E20" s="51"/>
      <c r="F20" s="112">
        <f>SUM(IF(E21="ü",C21,0),IF(E22="ü",C22,0))</f>
        <v>0</v>
      </c>
    </row>
    <row r="21" spans="1:6" s="5" customFormat="1" ht="29.1" customHeight="1" x14ac:dyDescent="0.25">
      <c r="A21" s="20" t="s">
        <v>76</v>
      </c>
      <c r="B21" s="8" t="s">
        <v>182</v>
      </c>
      <c r="C21" s="71">
        <v>0.5</v>
      </c>
      <c r="D21" s="72"/>
      <c r="E21" s="45"/>
      <c r="F21" s="113"/>
    </row>
    <row r="22" spans="1:6" s="5" customFormat="1" x14ac:dyDescent="0.25">
      <c r="A22" s="21" t="s">
        <v>77</v>
      </c>
      <c r="B22" s="24" t="s">
        <v>183</v>
      </c>
      <c r="C22" s="73">
        <v>0.5</v>
      </c>
      <c r="D22" s="74"/>
      <c r="E22" s="44"/>
      <c r="F22" s="114"/>
    </row>
    <row r="23" spans="1:6" s="5" customFormat="1" x14ac:dyDescent="0.25">
      <c r="A23" s="13"/>
      <c r="B23" s="39" t="s">
        <v>27</v>
      </c>
      <c r="C23" s="115">
        <f>SUM(D7:D22)</f>
        <v>10</v>
      </c>
      <c r="D23" s="116"/>
      <c r="E23" s="115">
        <f>F20+F17+F14+F11+F7</f>
        <v>0</v>
      </c>
      <c r="F23" s="116"/>
    </row>
    <row r="24" spans="1:6" s="5" customFormat="1" x14ac:dyDescent="0.25">
      <c r="A24" s="13"/>
      <c r="B24" s="6"/>
      <c r="C24" s="2"/>
      <c r="D24" s="3"/>
      <c r="E24" s="41"/>
      <c r="F24" s="75"/>
    </row>
    <row r="25" spans="1:6" s="5" customFormat="1" x14ac:dyDescent="0.25">
      <c r="A25" s="106" t="s">
        <v>51</v>
      </c>
      <c r="B25" s="108" t="s">
        <v>24</v>
      </c>
      <c r="C25" s="104" t="s">
        <v>184</v>
      </c>
      <c r="D25" s="105"/>
      <c r="E25" s="104" t="s">
        <v>49</v>
      </c>
      <c r="F25" s="105"/>
    </row>
    <row r="26" spans="1:6" s="5" customFormat="1" x14ac:dyDescent="0.25">
      <c r="A26" s="107"/>
      <c r="B26" s="109"/>
      <c r="C26" s="77" t="s">
        <v>0</v>
      </c>
      <c r="D26" s="78" t="s">
        <v>1</v>
      </c>
      <c r="E26" s="77" t="s">
        <v>186</v>
      </c>
      <c r="F26" s="78" t="s">
        <v>185</v>
      </c>
    </row>
    <row r="27" spans="1:6" s="5" customFormat="1" x14ac:dyDescent="0.25">
      <c r="A27" s="22" t="s">
        <v>3</v>
      </c>
      <c r="B27" s="23" t="s">
        <v>140</v>
      </c>
      <c r="C27" s="25"/>
      <c r="D27" s="42">
        <v>2</v>
      </c>
      <c r="E27" s="51"/>
      <c r="F27" s="112">
        <f>SUM(IF(E28="ü",C28,0),IF(E29="ü",C29,0),IF(E30="ü",C30,0))</f>
        <v>0</v>
      </c>
    </row>
    <row r="28" spans="1:6" s="5" customFormat="1" ht="29.1" customHeight="1" x14ac:dyDescent="0.25">
      <c r="A28" s="18" t="s">
        <v>76</v>
      </c>
      <c r="B28" s="8" t="s">
        <v>147</v>
      </c>
      <c r="C28" s="28">
        <v>1</v>
      </c>
      <c r="D28" s="57"/>
      <c r="E28" s="45"/>
      <c r="F28" s="113"/>
    </row>
    <row r="29" spans="1:6" s="5" customFormat="1" ht="29.1" customHeight="1" x14ac:dyDescent="0.25">
      <c r="A29" s="18" t="s">
        <v>77</v>
      </c>
      <c r="B29" s="9" t="s">
        <v>148</v>
      </c>
      <c r="C29" s="26">
        <v>0.5</v>
      </c>
      <c r="D29" s="57"/>
      <c r="E29" s="45"/>
      <c r="F29" s="113"/>
    </row>
    <row r="30" spans="1:6" s="5" customFormat="1" ht="29.1" customHeight="1" x14ac:dyDescent="0.25">
      <c r="A30" s="19" t="s">
        <v>78</v>
      </c>
      <c r="B30" s="12" t="s">
        <v>149</v>
      </c>
      <c r="C30" s="27">
        <v>0.5</v>
      </c>
      <c r="D30" s="58"/>
      <c r="E30" s="44"/>
      <c r="F30" s="114"/>
    </row>
    <row r="31" spans="1:6" s="5" customFormat="1" x14ac:dyDescent="0.25">
      <c r="A31" s="22" t="s">
        <v>4</v>
      </c>
      <c r="B31" s="23" t="s">
        <v>21</v>
      </c>
      <c r="C31" s="25"/>
      <c r="D31" s="42">
        <v>2</v>
      </c>
      <c r="E31" s="51"/>
      <c r="F31" s="112">
        <f>IF(E32="ü",C32,IF(E33="ü",C33,0))</f>
        <v>0</v>
      </c>
    </row>
    <row r="32" spans="1:6" s="5" customFormat="1" x14ac:dyDescent="0.25">
      <c r="A32" s="18" t="s">
        <v>76</v>
      </c>
      <c r="B32" s="9" t="s">
        <v>79</v>
      </c>
      <c r="C32" s="26">
        <v>2</v>
      </c>
      <c r="D32" s="57"/>
      <c r="E32" s="45"/>
      <c r="F32" s="113"/>
    </row>
    <row r="33" spans="1:7" s="5" customFormat="1" x14ac:dyDescent="0.25">
      <c r="A33" s="19" t="s">
        <v>77</v>
      </c>
      <c r="B33" s="12" t="s">
        <v>127</v>
      </c>
      <c r="C33" s="27">
        <v>0.5</v>
      </c>
      <c r="D33" s="58"/>
      <c r="E33" s="44"/>
      <c r="F33" s="114"/>
    </row>
    <row r="34" spans="1:7" s="5" customFormat="1" x14ac:dyDescent="0.25">
      <c r="A34" s="22" t="s">
        <v>5</v>
      </c>
      <c r="B34" s="23" t="s">
        <v>35</v>
      </c>
      <c r="C34" s="25"/>
      <c r="D34" s="42">
        <v>2</v>
      </c>
      <c r="E34" s="51"/>
      <c r="F34" s="112">
        <f>SUM(IF(E35="ü",C35,0),IF(E36="ü",C36,0),IF(E37="ü",C37,0))</f>
        <v>0</v>
      </c>
    </row>
    <row r="35" spans="1:7" s="5" customFormat="1" ht="29.1" customHeight="1" x14ac:dyDescent="0.25">
      <c r="A35" s="18" t="s">
        <v>76</v>
      </c>
      <c r="B35" s="8" t="s">
        <v>150</v>
      </c>
      <c r="C35" s="28">
        <v>1</v>
      </c>
      <c r="D35" s="57"/>
      <c r="E35" s="45"/>
      <c r="F35" s="113"/>
    </row>
    <row r="36" spans="1:7" s="5" customFormat="1" x14ac:dyDescent="0.25">
      <c r="A36" s="18" t="s">
        <v>77</v>
      </c>
      <c r="B36" s="9" t="s">
        <v>151</v>
      </c>
      <c r="C36" s="26">
        <v>0.5</v>
      </c>
      <c r="D36" s="57"/>
      <c r="E36" s="45"/>
      <c r="F36" s="113"/>
    </row>
    <row r="37" spans="1:7" s="5" customFormat="1" x14ac:dyDescent="0.25">
      <c r="A37" s="19" t="s">
        <v>78</v>
      </c>
      <c r="B37" s="12" t="s">
        <v>152</v>
      </c>
      <c r="C37" s="27">
        <v>0.5</v>
      </c>
      <c r="D37" s="58"/>
      <c r="E37" s="44"/>
      <c r="F37" s="114"/>
    </row>
    <row r="38" spans="1:7" s="5" customFormat="1" x14ac:dyDescent="0.25">
      <c r="A38" s="22" t="s">
        <v>30</v>
      </c>
      <c r="B38" s="23" t="s">
        <v>42</v>
      </c>
      <c r="C38" s="25"/>
      <c r="D38" s="42">
        <v>1.5</v>
      </c>
      <c r="E38" s="51"/>
      <c r="F38" s="112">
        <f>IF(E39="ü",C39,IF(E40="ü",C40,0))</f>
        <v>0</v>
      </c>
    </row>
    <row r="39" spans="1:7" s="5" customFormat="1" x14ac:dyDescent="0.25">
      <c r="A39" s="18" t="s">
        <v>76</v>
      </c>
      <c r="B39" s="9" t="s">
        <v>114</v>
      </c>
      <c r="C39" s="26">
        <v>1.5</v>
      </c>
      <c r="D39" s="57"/>
      <c r="E39" s="45"/>
      <c r="F39" s="113"/>
    </row>
    <row r="40" spans="1:7" s="5" customFormat="1" x14ac:dyDescent="0.25">
      <c r="A40" s="19" t="s">
        <v>77</v>
      </c>
      <c r="B40" s="12" t="s">
        <v>115</v>
      </c>
      <c r="C40" s="27">
        <v>0.75</v>
      </c>
      <c r="D40" s="58"/>
      <c r="E40" s="44"/>
      <c r="F40" s="114"/>
    </row>
    <row r="41" spans="1:7" s="5" customFormat="1" ht="30" x14ac:dyDescent="0.25">
      <c r="A41" s="22" t="s">
        <v>32</v>
      </c>
      <c r="B41" s="23" t="s">
        <v>138</v>
      </c>
      <c r="C41" s="25"/>
      <c r="D41" s="42">
        <v>1.5</v>
      </c>
      <c r="E41" s="51"/>
      <c r="F41" s="112">
        <f>IF(E42="ü",C42,IF(E43="ü",C43,IF(E44="ü",C44,0)))</f>
        <v>0</v>
      </c>
    </row>
    <row r="42" spans="1:7" s="5" customFormat="1" x14ac:dyDescent="0.25">
      <c r="A42" s="20" t="s">
        <v>76</v>
      </c>
      <c r="B42" s="8" t="s">
        <v>122</v>
      </c>
      <c r="C42" s="28">
        <v>1.5</v>
      </c>
      <c r="D42" s="59"/>
      <c r="E42" s="45"/>
      <c r="F42" s="113"/>
    </row>
    <row r="43" spans="1:7" s="5" customFormat="1" x14ac:dyDescent="0.25">
      <c r="A43" s="18" t="s">
        <v>77</v>
      </c>
      <c r="B43" s="9" t="s">
        <v>82</v>
      </c>
      <c r="C43" s="26">
        <v>1</v>
      </c>
      <c r="D43" s="57"/>
      <c r="E43" s="45"/>
      <c r="F43" s="113"/>
    </row>
    <row r="44" spans="1:7" s="5" customFormat="1" x14ac:dyDescent="0.25">
      <c r="A44" s="19" t="s">
        <v>78</v>
      </c>
      <c r="B44" s="12" t="s">
        <v>83</v>
      </c>
      <c r="C44" s="27">
        <v>0.5</v>
      </c>
      <c r="D44" s="58"/>
      <c r="E44" s="44"/>
      <c r="F44" s="114"/>
    </row>
    <row r="45" spans="1:7" s="5" customFormat="1" x14ac:dyDescent="0.25">
      <c r="A45" s="22" t="s">
        <v>33</v>
      </c>
      <c r="B45" s="23" t="s">
        <v>128</v>
      </c>
      <c r="C45" s="25"/>
      <c r="D45" s="42">
        <v>1</v>
      </c>
      <c r="E45" s="51"/>
      <c r="F45" s="110">
        <f>IF(E46="ü",C46,0)</f>
        <v>0</v>
      </c>
    </row>
    <row r="46" spans="1:7" s="5" customFormat="1" ht="29.1" customHeight="1" x14ac:dyDescent="0.25">
      <c r="A46" s="30" t="s">
        <v>76</v>
      </c>
      <c r="B46" s="16" t="s">
        <v>80</v>
      </c>
      <c r="C46" s="60">
        <v>1</v>
      </c>
      <c r="D46" s="61"/>
      <c r="E46" s="46"/>
      <c r="F46" s="111"/>
    </row>
    <row r="47" spans="1:7" s="5" customFormat="1" x14ac:dyDescent="0.25">
      <c r="A47" s="13"/>
      <c r="B47" s="39" t="s">
        <v>27</v>
      </c>
      <c r="C47" s="115">
        <f>SUM(D27:D46)</f>
        <v>10</v>
      </c>
      <c r="D47" s="116"/>
      <c r="E47" s="115">
        <f>F45+F41+F38+F34++F31+F27</f>
        <v>0</v>
      </c>
      <c r="F47" s="116"/>
    </row>
    <row r="48" spans="1:7" s="80" customFormat="1" x14ac:dyDescent="0.25">
      <c r="A48" s="85"/>
      <c r="B48" s="36"/>
      <c r="C48" s="88"/>
      <c r="D48" s="88"/>
      <c r="E48" s="82"/>
      <c r="F48" s="83"/>
      <c r="G48" s="84"/>
    </row>
    <row r="49" spans="1:7" s="80" customFormat="1" x14ac:dyDescent="0.25">
      <c r="A49" s="85"/>
      <c r="B49" s="36"/>
      <c r="C49" s="88"/>
      <c r="D49" s="88"/>
      <c r="E49" s="82"/>
      <c r="F49" s="83"/>
      <c r="G49" s="84"/>
    </row>
    <row r="50" spans="1:7" s="5" customFormat="1" x14ac:dyDescent="0.25">
      <c r="A50" s="106" t="s">
        <v>26</v>
      </c>
      <c r="B50" s="108" t="s">
        <v>25</v>
      </c>
      <c r="C50" s="104" t="s">
        <v>184</v>
      </c>
      <c r="D50" s="105"/>
      <c r="E50" s="104" t="s">
        <v>49</v>
      </c>
      <c r="F50" s="105"/>
    </row>
    <row r="51" spans="1:7" s="5" customFormat="1" x14ac:dyDescent="0.25">
      <c r="A51" s="107"/>
      <c r="B51" s="109"/>
      <c r="C51" s="77" t="s">
        <v>0</v>
      </c>
      <c r="D51" s="78" t="s">
        <v>1</v>
      </c>
      <c r="E51" s="77" t="s">
        <v>186</v>
      </c>
      <c r="F51" s="78" t="s">
        <v>185</v>
      </c>
    </row>
    <row r="52" spans="1:7" s="5" customFormat="1" x14ac:dyDescent="0.25">
      <c r="A52" s="33" t="s">
        <v>6</v>
      </c>
      <c r="B52" s="34" t="s">
        <v>8</v>
      </c>
      <c r="C52" s="62"/>
      <c r="D52" s="63">
        <f>SUM(D53:D65)</f>
        <v>6</v>
      </c>
      <c r="E52" s="99">
        <f>F53+F55+F58+F61+F63</f>
        <v>0</v>
      </c>
      <c r="F52" s="100"/>
    </row>
    <row r="53" spans="1:7" s="5" customFormat="1" x14ac:dyDescent="0.25">
      <c r="A53" s="22" t="s">
        <v>52</v>
      </c>
      <c r="B53" s="23" t="s">
        <v>10</v>
      </c>
      <c r="C53" s="25"/>
      <c r="D53" s="42">
        <v>1.5</v>
      </c>
      <c r="E53" s="51"/>
      <c r="F53" s="110">
        <f>IF(E54="ü",C54,0)</f>
        <v>0</v>
      </c>
    </row>
    <row r="54" spans="1:7" s="5" customFormat="1" ht="29.1" customHeight="1" x14ac:dyDescent="0.25">
      <c r="A54" s="35" t="s">
        <v>76</v>
      </c>
      <c r="B54" s="36" t="s">
        <v>123</v>
      </c>
      <c r="C54" s="64">
        <v>1.5</v>
      </c>
      <c r="D54" s="65"/>
      <c r="E54" s="46"/>
      <c r="F54" s="111"/>
    </row>
    <row r="55" spans="1:7" s="5" customFormat="1" x14ac:dyDescent="0.25">
      <c r="A55" s="22" t="s">
        <v>53</v>
      </c>
      <c r="B55" s="23" t="s">
        <v>12</v>
      </c>
      <c r="C55" s="25"/>
      <c r="D55" s="42">
        <v>1.5</v>
      </c>
      <c r="E55" s="51"/>
      <c r="F55" s="112">
        <f>IF(E56="ü",C56,IF(E57="ü",C57,0))</f>
        <v>0</v>
      </c>
    </row>
    <row r="56" spans="1:7" s="5" customFormat="1" x14ac:dyDescent="0.25">
      <c r="A56" s="20" t="s">
        <v>76</v>
      </c>
      <c r="B56" s="9" t="s">
        <v>178</v>
      </c>
      <c r="C56" s="26">
        <v>1.5</v>
      </c>
      <c r="D56" s="57"/>
      <c r="E56" s="45"/>
      <c r="F56" s="113"/>
    </row>
    <row r="57" spans="1:7" s="5" customFormat="1" x14ac:dyDescent="0.25">
      <c r="A57" s="19" t="s">
        <v>77</v>
      </c>
      <c r="B57" s="12" t="s">
        <v>81</v>
      </c>
      <c r="C57" s="27">
        <v>1</v>
      </c>
      <c r="D57" s="58"/>
      <c r="E57" s="44"/>
      <c r="F57" s="114"/>
    </row>
    <row r="58" spans="1:7" s="5" customFormat="1" x14ac:dyDescent="0.25">
      <c r="A58" s="22" t="s">
        <v>54</v>
      </c>
      <c r="B58" s="23" t="s">
        <v>28</v>
      </c>
      <c r="C58" s="25"/>
      <c r="D58" s="42">
        <v>1</v>
      </c>
      <c r="E58" s="51"/>
      <c r="F58" s="112">
        <f>IF(E59="ü",C59,IF(E60="ü",C60,0))</f>
        <v>0</v>
      </c>
    </row>
    <row r="59" spans="1:7" s="5" customFormat="1" x14ac:dyDescent="0.25">
      <c r="A59" s="20" t="s">
        <v>76</v>
      </c>
      <c r="B59" s="32" t="s">
        <v>84</v>
      </c>
      <c r="C59" s="26">
        <v>1</v>
      </c>
      <c r="D59" s="57"/>
      <c r="E59" s="45"/>
      <c r="F59" s="113"/>
    </row>
    <row r="60" spans="1:7" s="5" customFormat="1" ht="29.1" customHeight="1" x14ac:dyDescent="0.25">
      <c r="A60" s="19" t="s">
        <v>77</v>
      </c>
      <c r="B60" s="37" t="s">
        <v>85</v>
      </c>
      <c r="C60" s="27">
        <v>0.5</v>
      </c>
      <c r="D60" s="58"/>
      <c r="E60" s="44"/>
      <c r="F60" s="114"/>
    </row>
    <row r="61" spans="1:7" s="5" customFormat="1" x14ac:dyDescent="0.25">
      <c r="A61" s="22" t="s">
        <v>55</v>
      </c>
      <c r="B61" s="23" t="s">
        <v>130</v>
      </c>
      <c r="C61" s="25"/>
      <c r="D61" s="42">
        <v>1</v>
      </c>
      <c r="E61" s="51"/>
      <c r="F61" s="110">
        <f>IF(E62="ü",C62,0)</f>
        <v>0</v>
      </c>
    </row>
    <row r="62" spans="1:7" s="5" customFormat="1" x14ac:dyDescent="0.25">
      <c r="A62" s="35" t="s">
        <v>76</v>
      </c>
      <c r="B62" s="36" t="s">
        <v>15</v>
      </c>
      <c r="C62" s="64">
        <v>1</v>
      </c>
      <c r="D62" s="65"/>
      <c r="E62" s="46"/>
      <c r="F62" s="111"/>
    </row>
    <row r="63" spans="1:7" s="5" customFormat="1" x14ac:dyDescent="0.25">
      <c r="A63" s="22" t="s">
        <v>56</v>
      </c>
      <c r="B63" s="23" t="s">
        <v>16</v>
      </c>
      <c r="C63" s="25"/>
      <c r="D63" s="42">
        <v>1</v>
      </c>
      <c r="E63" s="51"/>
      <c r="F63" s="112">
        <f>IF(E64="ü",C64,IF(E65="ü",C65,0))</f>
        <v>0</v>
      </c>
    </row>
    <row r="64" spans="1:7" s="5" customFormat="1" x14ac:dyDescent="0.25">
      <c r="A64" s="18" t="s">
        <v>76</v>
      </c>
      <c r="B64" s="9" t="s">
        <v>86</v>
      </c>
      <c r="C64" s="26">
        <v>1</v>
      </c>
      <c r="D64" s="57"/>
      <c r="E64" s="45"/>
      <c r="F64" s="113"/>
    </row>
    <row r="65" spans="1:6" s="5" customFormat="1" x14ac:dyDescent="0.25">
      <c r="A65" s="19" t="s">
        <v>77</v>
      </c>
      <c r="B65" s="12" t="s">
        <v>87</v>
      </c>
      <c r="C65" s="27">
        <v>0.5</v>
      </c>
      <c r="D65" s="58"/>
      <c r="E65" s="44"/>
      <c r="F65" s="114"/>
    </row>
    <row r="66" spans="1:6" s="5" customFormat="1" x14ac:dyDescent="0.25">
      <c r="A66" s="33" t="s">
        <v>7</v>
      </c>
      <c r="B66" s="34" t="s">
        <v>17</v>
      </c>
      <c r="C66" s="62"/>
      <c r="D66" s="63">
        <f>SUM(D67:D85)</f>
        <v>8</v>
      </c>
      <c r="E66" s="99">
        <f>F67+F72+F79+F83</f>
        <v>0</v>
      </c>
      <c r="F66" s="100"/>
    </row>
    <row r="67" spans="1:6" s="5" customFormat="1" ht="15" customHeight="1" x14ac:dyDescent="0.25">
      <c r="A67" s="22" t="s">
        <v>57</v>
      </c>
      <c r="B67" s="23" t="s">
        <v>139</v>
      </c>
      <c r="C67" s="25"/>
      <c r="D67" s="42">
        <v>2</v>
      </c>
      <c r="E67" s="51"/>
      <c r="F67" s="110">
        <f>SUM(IF(E68="ü",C68,IF(E69="ü",C69,IF(E70="ü",C70,0))),IF(E71="ü",C71))</f>
        <v>0</v>
      </c>
    </row>
    <row r="68" spans="1:6" s="5" customFormat="1" x14ac:dyDescent="0.25">
      <c r="A68" s="20" t="s">
        <v>76</v>
      </c>
      <c r="B68" s="8" t="s">
        <v>179</v>
      </c>
      <c r="C68" s="28">
        <v>1.5</v>
      </c>
      <c r="D68" s="59"/>
      <c r="E68" s="45"/>
      <c r="F68" s="117"/>
    </row>
    <row r="69" spans="1:6" s="5" customFormat="1" x14ac:dyDescent="0.25">
      <c r="A69" s="20" t="s">
        <v>77</v>
      </c>
      <c r="B69" s="8" t="s">
        <v>88</v>
      </c>
      <c r="C69" s="28">
        <v>1</v>
      </c>
      <c r="D69" s="59"/>
      <c r="E69" s="43"/>
      <c r="F69" s="117"/>
    </row>
    <row r="70" spans="1:6" s="5" customFormat="1" x14ac:dyDescent="0.25">
      <c r="A70" s="18" t="s">
        <v>78</v>
      </c>
      <c r="B70" s="9" t="s">
        <v>89</v>
      </c>
      <c r="C70" s="28">
        <v>0.5</v>
      </c>
      <c r="D70" s="59"/>
      <c r="E70" s="43"/>
      <c r="F70" s="117"/>
    </row>
    <row r="71" spans="1:6" s="5" customFormat="1" x14ac:dyDescent="0.25">
      <c r="A71" s="19" t="s">
        <v>101</v>
      </c>
      <c r="B71" s="12" t="s">
        <v>153</v>
      </c>
      <c r="C71" s="27">
        <v>0.5</v>
      </c>
      <c r="D71" s="58"/>
      <c r="E71" s="44"/>
      <c r="F71" s="111"/>
    </row>
    <row r="72" spans="1:6" s="5" customFormat="1" ht="15" customHeight="1" x14ac:dyDescent="0.25">
      <c r="A72" s="22" t="s">
        <v>58</v>
      </c>
      <c r="B72" s="23" t="s">
        <v>45</v>
      </c>
      <c r="C72" s="25"/>
      <c r="D72" s="42">
        <v>2.5</v>
      </c>
      <c r="E72" s="51"/>
      <c r="F72" s="110">
        <f>SUM(IF(E73="ü",C73,IF(E74="ü",C74,IF(E75="ü",C75,IF(E76="ü",C76,0)))),IF(E77="ü",C77,0),IF(E78="ü",C78,0))</f>
        <v>0</v>
      </c>
    </row>
    <row r="73" spans="1:6" s="5" customFormat="1" x14ac:dyDescent="0.25">
      <c r="A73" s="20" t="s">
        <v>76</v>
      </c>
      <c r="B73" s="9" t="s">
        <v>133</v>
      </c>
      <c r="C73" s="28">
        <v>1.5</v>
      </c>
      <c r="D73" s="59"/>
      <c r="E73" s="45"/>
      <c r="F73" s="117"/>
    </row>
    <row r="74" spans="1:6" s="5" customFormat="1" x14ac:dyDescent="0.25">
      <c r="A74" s="20" t="s">
        <v>77</v>
      </c>
      <c r="B74" s="9" t="s">
        <v>134</v>
      </c>
      <c r="C74" s="28">
        <v>1</v>
      </c>
      <c r="D74" s="59"/>
      <c r="E74" s="45"/>
      <c r="F74" s="117"/>
    </row>
    <row r="75" spans="1:6" s="5" customFormat="1" x14ac:dyDescent="0.25">
      <c r="A75" s="18" t="s">
        <v>78</v>
      </c>
      <c r="B75" s="9" t="s">
        <v>129</v>
      </c>
      <c r="C75" s="26">
        <v>0.5</v>
      </c>
      <c r="D75" s="57"/>
      <c r="E75" s="45"/>
      <c r="F75" s="117"/>
    </row>
    <row r="76" spans="1:6" s="5" customFormat="1" x14ac:dyDescent="0.25">
      <c r="A76" s="18" t="s">
        <v>101</v>
      </c>
      <c r="B76" s="9" t="s">
        <v>90</v>
      </c>
      <c r="C76" s="26">
        <v>0.5</v>
      </c>
      <c r="D76" s="57"/>
      <c r="E76" s="45"/>
      <c r="F76" s="117"/>
    </row>
    <row r="77" spans="1:6" s="5" customFormat="1" x14ac:dyDescent="0.25">
      <c r="A77" s="19" t="s">
        <v>102</v>
      </c>
      <c r="B77" s="12" t="s">
        <v>154</v>
      </c>
      <c r="C77" s="27">
        <v>0.5</v>
      </c>
      <c r="D77" s="58"/>
      <c r="E77" s="45"/>
      <c r="F77" s="117"/>
    </row>
    <row r="78" spans="1:6" s="5" customFormat="1" ht="29.1" customHeight="1" x14ac:dyDescent="0.25">
      <c r="A78" s="19" t="s">
        <v>180</v>
      </c>
      <c r="B78" s="12" t="s">
        <v>155</v>
      </c>
      <c r="C78" s="27">
        <v>0.5</v>
      </c>
      <c r="D78" s="58"/>
      <c r="E78" s="44"/>
      <c r="F78" s="111"/>
    </row>
    <row r="79" spans="1:6" s="5" customFormat="1" x14ac:dyDescent="0.25">
      <c r="A79" s="22" t="s">
        <v>59</v>
      </c>
      <c r="B79" s="23" t="s">
        <v>36</v>
      </c>
      <c r="C79" s="25"/>
      <c r="D79" s="42">
        <v>1.5</v>
      </c>
      <c r="E79" s="51"/>
      <c r="F79" s="112">
        <f>SUM(IF(E80="ü",C80,IF(E81="ü",C81,0)),IF(E82="ü",C82))</f>
        <v>0</v>
      </c>
    </row>
    <row r="80" spans="1:6" s="5" customFormat="1" x14ac:dyDescent="0.25">
      <c r="A80" s="20" t="s">
        <v>76</v>
      </c>
      <c r="B80" s="8" t="s">
        <v>108</v>
      </c>
      <c r="C80" s="28">
        <v>1</v>
      </c>
      <c r="D80" s="59"/>
      <c r="E80" s="45"/>
      <c r="F80" s="113"/>
    </row>
    <row r="81" spans="1:7" s="5" customFormat="1" ht="29.1" customHeight="1" x14ac:dyDescent="0.25">
      <c r="A81" s="18" t="s">
        <v>77</v>
      </c>
      <c r="B81" s="9" t="s">
        <v>135</v>
      </c>
      <c r="C81" s="26">
        <v>0.5</v>
      </c>
      <c r="D81" s="57"/>
      <c r="E81" s="45"/>
      <c r="F81" s="113"/>
    </row>
    <row r="82" spans="1:7" s="5" customFormat="1" x14ac:dyDescent="0.25">
      <c r="A82" s="19" t="s">
        <v>78</v>
      </c>
      <c r="B82" s="12" t="s">
        <v>156</v>
      </c>
      <c r="C82" s="27">
        <v>0.5</v>
      </c>
      <c r="D82" s="58"/>
      <c r="E82" s="44"/>
      <c r="F82" s="114"/>
    </row>
    <row r="83" spans="1:7" s="5" customFormat="1" x14ac:dyDescent="0.25">
      <c r="A83" s="22" t="s">
        <v>60</v>
      </c>
      <c r="B83" s="23" t="s">
        <v>43</v>
      </c>
      <c r="C83" s="25"/>
      <c r="D83" s="42">
        <v>2</v>
      </c>
      <c r="E83" s="51"/>
      <c r="F83" s="112">
        <f>SUM(IF(E84="ü",C84,0),IF(E85="ü",C85,0))</f>
        <v>0</v>
      </c>
    </row>
    <row r="84" spans="1:7" s="5" customFormat="1" x14ac:dyDescent="0.25">
      <c r="A84" s="20" t="s">
        <v>76</v>
      </c>
      <c r="B84" s="8" t="s">
        <v>157</v>
      </c>
      <c r="C84" s="28">
        <v>1.5</v>
      </c>
      <c r="D84" s="59"/>
      <c r="E84" s="45"/>
      <c r="F84" s="113"/>
    </row>
    <row r="85" spans="1:7" s="5" customFormat="1" x14ac:dyDescent="0.25">
      <c r="A85" s="21" t="s">
        <v>77</v>
      </c>
      <c r="B85" s="24" t="s">
        <v>158</v>
      </c>
      <c r="C85" s="29">
        <v>0.5</v>
      </c>
      <c r="D85" s="66"/>
      <c r="E85" s="44"/>
      <c r="F85" s="114"/>
    </row>
    <row r="86" spans="1:7" s="80" customFormat="1" x14ac:dyDescent="0.25">
      <c r="A86" s="85"/>
      <c r="B86" s="36"/>
      <c r="C86" s="88"/>
      <c r="D86" s="88"/>
      <c r="E86" s="82"/>
      <c r="F86" s="83"/>
      <c r="G86" s="84"/>
    </row>
    <row r="87" spans="1:7" s="80" customFormat="1" x14ac:dyDescent="0.25">
      <c r="A87" s="85"/>
      <c r="B87" s="36"/>
      <c r="C87" s="88"/>
      <c r="D87" s="88"/>
      <c r="E87" s="82"/>
      <c r="F87" s="83"/>
      <c r="G87" s="84"/>
    </row>
    <row r="88" spans="1:7" s="5" customFormat="1" x14ac:dyDescent="0.25">
      <c r="A88" s="106" t="s">
        <v>26</v>
      </c>
      <c r="B88" s="108" t="s">
        <v>173</v>
      </c>
      <c r="C88" s="104" t="s">
        <v>184</v>
      </c>
      <c r="D88" s="105"/>
      <c r="E88" s="104" t="s">
        <v>49</v>
      </c>
      <c r="F88" s="105"/>
    </row>
    <row r="89" spans="1:7" s="5" customFormat="1" x14ac:dyDescent="0.25">
      <c r="A89" s="107"/>
      <c r="B89" s="109"/>
      <c r="C89" s="77" t="s">
        <v>0</v>
      </c>
      <c r="D89" s="78" t="s">
        <v>1</v>
      </c>
      <c r="E89" s="77" t="s">
        <v>186</v>
      </c>
      <c r="F89" s="78" t="s">
        <v>185</v>
      </c>
    </row>
    <row r="90" spans="1:7" s="5" customFormat="1" x14ac:dyDescent="0.25">
      <c r="A90" s="33" t="s">
        <v>19</v>
      </c>
      <c r="B90" s="34" t="s">
        <v>18</v>
      </c>
      <c r="C90" s="62"/>
      <c r="D90" s="63">
        <f>D91+D97+D108</f>
        <v>15</v>
      </c>
      <c r="E90" s="99">
        <f>F91+E97+E108</f>
        <v>0</v>
      </c>
      <c r="F90" s="100"/>
    </row>
    <row r="91" spans="1:7" s="5" customFormat="1" ht="15" customHeight="1" x14ac:dyDescent="0.25">
      <c r="A91" s="22" t="s">
        <v>61</v>
      </c>
      <c r="B91" s="23" t="s">
        <v>37</v>
      </c>
      <c r="C91" s="25"/>
      <c r="D91" s="42">
        <v>3.5</v>
      </c>
      <c r="E91" s="51"/>
      <c r="F91" s="110">
        <f>IF(E92="ü",C92,IF(E93="ü",C93,IF(E94="ü",C94,IF(E95="ü",C95,IF(E96="ü",C96,0)))))</f>
        <v>0</v>
      </c>
    </row>
    <row r="92" spans="1:7" s="5" customFormat="1" ht="42.95" customHeight="1" x14ac:dyDescent="0.25">
      <c r="A92" s="20" t="s">
        <v>76</v>
      </c>
      <c r="B92" s="10" t="s">
        <v>160</v>
      </c>
      <c r="C92" s="28">
        <v>3.5</v>
      </c>
      <c r="D92" s="59"/>
      <c r="E92" s="45"/>
      <c r="F92" s="117"/>
    </row>
    <row r="93" spans="1:7" s="5" customFormat="1" ht="29.1" customHeight="1" x14ac:dyDescent="0.25">
      <c r="A93" s="18" t="s">
        <v>77</v>
      </c>
      <c r="B93" s="9" t="s">
        <v>159</v>
      </c>
      <c r="C93" s="26">
        <v>2.5</v>
      </c>
      <c r="D93" s="57"/>
      <c r="E93" s="45"/>
      <c r="F93" s="117"/>
    </row>
    <row r="94" spans="1:7" s="5" customFormat="1" x14ac:dyDescent="0.25">
      <c r="A94" s="18" t="s">
        <v>78</v>
      </c>
      <c r="B94" s="11" t="s">
        <v>103</v>
      </c>
      <c r="C94" s="26">
        <v>2</v>
      </c>
      <c r="D94" s="57"/>
      <c r="E94" s="45"/>
      <c r="F94" s="117"/>
    </row>
    <row r="95" spans="1:7" s="5" customFormat="1" x14ac:dyDescent="0.25">
      <c r="A95" s="18" t="s">
        <v>101</v>
      </c>
      <c r="B95" s="9" t="s">
        <v>104</v>
      </c>
      <c r="C95" s="26">
        <v>1.5</v>
      </c>
      <c r="D95" s="57"/>
      <c r="E95" s="45"/>
      <c r="F95" s="117"/>
    </row>
    <row r="96" spans="1:7" s="5" customFormat="1" x14ac:dyDescent="0.25">
      <c r="A96" s="19" t="s">
        <v>102</v>
      </c>
      <c r="B96" s="12" t="s">
        <v>91</v>
      </c>
      <c r="C96" s="27">
        <v>1</v>
      </c>
      <c r="D96" s="58"/>
      <c r="E96" s="44"/>
      <c r="F96" s="117"/>
    </row>
    <row r="97" spans="1:6" s="5" customFormat="1" x14ac:dyDescent="0.25">
      <c r="A97" s="53" t="s">
        <v>62</v>
      </c>
      <c r="B97" s="54" t="s">
        <v>46</v>
      </c>
      <c r="C97" s="55"/>
      <c r="D97" s="56">
        <f>D98+D102+D105</f>
        <v>5.5</v>
      </c>
      <c r="E97" s="101">
        <f>F98+F102+F105</f>
        <v>0</v>
      </c>
      <c r="F97" s="102"/>
    </row>
    <row r="98" spans="1:6" s="5" customFormat="1" x14ac:dyDescent="0.25">
      <c r="A98" s="47" t="s">
        <v>63</v>
      </c>
      <c r="B98" s="48" t="s">
        <v>29</v>
      </c>
      <c r="C98" s="67"/>
      <c r="D98" s="68">
        <v>2</v>
      </c>
      <c r="E98" s="79"/>
      <c r="F98" s="121">
        <f>IF(E99="ü",C99,IF(E100="ü",C100,IF(E101="ü",C101,0)))</f>
        <v>0</v>
      </c>
    </row>
    <row r="99" spans="1:6" s="5" customFormat="1" x14ac:dyDescent="0.25">
      <c r="A99" s="20" t="s">
        <v>76</v>
      </c>
      <c r="B99" s="8" t="s">
        <v>92</v>
      </c>
      <c r="C99" s="28">
        <v>2</v>
      </c>
      <c r="D99" s="59"/>
      <c r="E99" s="45"/>
      <c r="F99" s="122"/>
    </row>
    <row r="100" spans="1:6" s="5" customFormat="1" x14ac:dyDescent="0.25">
      <c r="A100" s="18" t="s">
        <v>77</v>
      </c>
      <c r="B100" s="31" t="s">
        <v>94</v>
      </c>
      <c r="C100" s="26">
        <v>1.5</v>
      </c>
      <c r="D100" s="57"/>
      <c r="E100" s="45"/>
      <c r="F100" s="122"/>
    </row>
    <row r="101" spans="1:6" s="5" customFormat="1" x14ac:dyDescent="0.25">
      <c r="A101" s="19" t="s">
        <v>78</v>
      </c>
      <c r="B101" s="12" t="s">
        <v>93</v>
      </c>
      <c r="C101" s="27">
        <v>1</v>
      </c>
      <c r="D101" s="58"/>
      <c r="E101" s="44"/>
      <c r="F101" s="123"/>
    </row>
    <row r="102" spans="1:6" s="5" customFormat="1" x14ac:dyDescent="0.25">
      <c r="A102" s="47" t="s">
        <v>64</v>
      </c>
      <c r="B102" s="48" t="s">
        <v>38</v>
      </c>
      <c r="C102" s="67"/>
      <c r="D102" s="68">
        <v>2</v>
      </c>
      <c r="E102" s="79"/>
      <c r="F102" s="121">
        <f>IF(E103="ü",C103,IF(E104="ü",C104,0))</f>
        <v>0</v>
      </c>
    </row>
    <row r="103" spans="1:6" s="5" customFormat="1" x14ac:dyDescent="0.25">
      <c r="A103" s="18" t="s">
        <v>76</v>
      </c>
      <c r="B103" s="9" t="s">
        <v>131</v>
      </c>
      <c r="C103" s="26">
        <v>2</v>
      </c>
      <c r="D103" s="57"/>
      <c r="E103" s="45"/>
      <c r="F103" s="122"/>
    </row>
    <row r="104" spans="1:6" s="5" customFormat="1" x14ac:dyDescent="0.25">
      <c r="A104" s="21" t="s">
        <v>77</v>
      </c>
      <c r="B104" s="16" t="s">
        <v>132</v>
      </c>
      <c r="C104" s="29">
        <v>1</v>
      </c>
      <c r="D104" s="66"/>
      <c r="E104" s="45"/>
      <c r="F104" s="122"/>
    </row>
    <row r="105" spans="1:6" s="5" customFormat="1" x14ac:dyDescent="0.25">
      <c r="A105" s="49" t="s">
        <v>65</v>
      </c>
      <c r="B105" s="50" t="s">
        <v>40</v>
      </c>
      <c r="C105" s="69"/>
      <c r="D105" s="70">
        <v>1.5</v>
      </c>
      <c r="E105" s="79"/>
      <c r="F105" s="121">
        <f>IF(E106="ü",C106,IF(E107="ü",C107,0))</f>
        <v>0</v>
      </c>
    </row>
    <row r="106" spans="1:6" s="5" customFormat="1" ht="29.1" customHeight="1" x14ac:dyDescent="0.25">
      <c r="A106" s="18" t="s">
        <v>76</v>
      </c>
      <c r="B106" s="11" t="s">
        <v>105</v>
      </c>
      <c r="C106" s="26">
        <v>1.5</v>
      </c>
      <c r="D106" s="57"/>
      <c r="E106" s="45"/>
      <c r="F106" s="122"/>
    </row>
    <row r="107" spans="1:6" s="5" customFormat="1" x14ac:dyDescent="0.25">
      <c r="A107" s="21" t="s">
        <v>77</v>
      </c>
      <c r="B107" s="24" t="s">
        <v>95</v>
      </c>
      <c r="C107" s="29">
        <v>1</v>
      </c>
      <c r="D107" s="66"/>
      <c r="E107" s="45"/>
      <c r="F107" s="122"/>
    </row>
    <row r="108" spans="1:6" s="5" customFormat="1" x14ac:dyDescent="0.25">
      <c r="A108" s="53" t="s">
        <v>66</v>
      </c>
      <c r="B108" s="54" t="s">
        <v>39</v>
      </c>
      <c r="C108" s="55"/>
      <c r="D108" s="56">
        <f>D109+D113+D117</f>
        <v>6</v>
      </c>
      <c r="E108" s="101">
        <f>F109+F113+F117</f>
        <v>0</v>
      </c>
      <c r="F108" s="102"/>
    </row>
    <row r="109" spans="1:6" s="5" customFormat="1" x14ac:dyDescent="0.25">
      <c r="A109" s="47" t="s">
        <v>67</v>
      </c>
      <c r="B109" s="48" t="s">
        <v>29</v>
      </c>
      <c r="C109" s="67"/>
      <c r="D109" s="68">
        <v>2</v>
      </c>
      <c r="E109" s="79"/>
      <c r="F109" s="121">
        <f>IF(E110="ü",C110,IF(E111="ü",C111,IF(E112="ü",C112,0)))</f>
        <v>0</v>
      </c>
    </row>
    <row r="110" spans="1:6" s="5" customFormat="1" ht="29.1" customHeight="1" x14ac:dyDescent="0.25">
      <c r="A110" s="18" t="s">
        <v>76</v>
      </c>
      <c r="B110" s="9" t="s">
        <v>175</v>
      </c>
      <c r="C110" s="26">
        <v>2</v>
      </c>
      <c r="D110" s="57"/>
      <c r="E110" s="45"/>
      <c r="F110" s="122"/>
    </row>
    <row r="111" spans="1:6" s="5" customFormat="1" ht="42.95" customHeight="1" x14ac:dyDescent="0.25">
      <c r="A111" s="18" t="s">
        <v>77</v>
      </c>
      <c r="B111" s="9" t="s">
        <v>174</v>
      </c>
      <c r="C111" s="26">
        <v>1.5</v>
      </c>
      <c r="D111" s="57"/>
      <c r="E111" s="45"/>
      <c r="F111" s="122"/>
    </row>
    <row r="112" spans="1:6" s="5" customFormat="1" x14ac:dyDescent="0.25">
      <c r="A112" s="19" t="s">
        <v>78</v>
      </c>
      <c r="B112" s="12" t="s">
        <v>106</v>
      </c>
      <c r="C112" s="27">
        <v>1</v>
      </c>
      <c r="D112" s="58"/>
      <c r="E112" s="44"/>
      <c r="F112" s="123"/>
    </row>
    <row r="113" spans="1:6" s="5" customFormat="1" x14ac:dyDescent="0.25">
      <c r="A113" s="47" t="s">
        <v>68</v>
      </c>
      <c r="B113" s="48" t="s">
        <v>38</v>
      </c>
      <c r="C113" s="67"/>
      <c r="D113" s="68">
        <v>2</v>
      </c>
      <c r="E113" s="79"/>
      <c r="F113" s="121">
        <f>IF(E114="ü",C114,IF(E115="ü",C115,IF(E116="ü",C116,0)))</f>
        <v>0</v>
      </c>
    </row>
    <row r="114" spans="1:6" s="5" customFormat="1" x14ac:dyDescent="0.25">
      <c r="A114" s="18" t="s">
        <v>76</v>
      </c>
      <c r="B114" s="9" t="s">
        <v>176</v>
      </c>
      <c r="C114" s="26">
        <v>2</v>
      </c>
      <c r="D114" s="57"/>
      <c r="E114" s="45"/>
      <c r="F114" s="122"/>
    </row>
    <row r="115" spans="1:6" s="5" customFormat="1" ht="29.1" customHeight="1" x14ac:dyDescent="0.25">
      <c r="A115" s="18" t="s">
        <v>77</v>
      </c>
      <c r="B115" s="9" t="s">
        <v>177</v>
      </c>
      <c r="C115" s="26">
        <v>1.5</v>
      </c>
      <c r="D115" s="57"/>
      <c r="E115" s="45"/>
      <c r="F115" s="122"/>
    </row>
    <row r="116" spans="1:6" s="5" customFormat="1" x14ac:dyDescent="0.25">
      <c r="A116" s="19" t="s">
        <v>78</v>
      </c>
      <c r="B116" s="12" t="s">
        <v>95</v>
      </c>
      <c r="C116" s="27">
        <v>0.5</v>
      </c>
      <c r="D116" s="58"/>
      <c r="E116" s="44"/>
      <c r="F116" s="123"/>
    </row>
    <row r="117" spans="1:6" s="5" customFormat="1" x14ac:dyDescent="0.25">
      <c r="A117" s="47" t="s">
        <v>69</v>
      </c>
      <c r="B117" s="48" t="s">
        <v>161</v>
      </c>
      <c r="C117" s="67"/>
      <c r="D117" s="68">
        <v>2</v>
      </c>
      <c r="E117" s="79"/>
      <c r="F117" s="121">
        <f>IF(C3="ü",D117,IF(E118="ü",C118,IF(E119="ü",C119,0)))</f>
        <v>0</v>
      </c>
    </row>
    <row r="118" spans="1:6" s="5" customFormat="1" x14ac:dyDescent="0.25">
      <c r="A118" s="18" t="s">
        <v>76</v>
      </c>
      <c r="B118" s="9" t="s">
        <v>96</v>
      </c>
      <c r="C118" s="26">
        <v>2</v>
      </c>
      <c r="D118" s="57"/>
      <c r="E118" s="45"/>
      <c r="F118" s="122"/>
    </row>
    <row r="119" spans="1:6" s="5" customFormat="1" x14ac:dyDescent="0.25">
      <c r="A119" s="21" t="s">
        <v>77</v>
      </c>
      <c r="B119" s="24" t="s">
        <v>97</v>
      </c>
      <c r="C119" s="29">
        <v>1</v>
      </c>
      <c r="D119" s="66"/>
      <c r="E119" s="44"/>
      <c r="F119" s="123"/>
    </row>
    <row r="120" spans="1:6" s="84" customFormat="1" x14ac:dyDescent="0.25">
      <c r="A120" s="86"/>
      <c r="B120" s="87"/>
      <c r="C120" s="83"/>
      <c r="D120" s="83"/>
      <c r="E120" s="82"/>
      <c r="F120" s="83"/>
    </row>
    <row r="121" spans="1:6" s="84" customFormat="1" x14ac:dyDescent="0.25">
      <c r="A121" s="86"/>
      <c r="B121" s="87"/>
      <c r="C121" s="83"/>
      <c r="D121" s="83"/>
      <c r="E121" s="82"/>
      <c r="F121" s="83"/>
    </row>
    <row r="122" spans="1:6" s="5" customFormat="1" x14ac:dyDescent="0.25">
      <c r="A122" s="106" t="s">
        <v>26</v>
      </c>
      <c r="B122" s="108" t="s">
        <v>173</v>
      </c>
      <c r="C122" s="104" t="s">
        <v>184</v>
      </c>
      <c r="D122" s="105"/>
      <c r="E122" s="104" t="s">
        <v>49</v>
      </c>
      <c r="F122" s="105"/>
    </row>
    <row r="123" spans="1:6" s="5" customFormat="1" x14ac:dyDescent="0.25">
      <c r="A123" s="107"/>
      <c r="B123" s="109"/>
      <c r="C123" s="77" t="s">
        <v>0</v>
      </c>
      <c r="D123" s="78" t="s">
        <v>1</v>
      </c>
      <c r="E123" s="77" t="s">
        <v>186</v>
      </c>
      <c r="F123" s="78" t="s">
        <v>185</v>
      </c>
    </row>
    <row r="124" spans="1:6" s="5" customFormat="1" x14ac:dyDescent="0.25">
      <c r="A124" s="33" t="s">
        <v>22</v>
      </c>
      <c r="B124" s="34" t="s">
        <v>34</v>
      </c>
      <c r="C124" s="62"/>
      <c r="D124" s="63">
        <f>SUM(D125:D133)</f>
        <v>4</v>
      </c>
      <c r="E124" s="99">
        <f>F125+F129</f>
        <v>0</v>
      </c>
      <c r="F124" s="100"/>
    </row>
    <row r="125" spans="1:6" s="5" customFormat="1" x14ac:dyDescent="0.25">
      <c r="A125" s="22" t="s">
        <v>70</v>
      </c>
      <c r="B125" s="23" t="s">
        <v>47</v>
      </c>
      <c r="C125" s="25"/>
      <c r="D125" s="42">
        <v>2</v>
      </c>
      <c r="E125" s="51"/>
      <c r="F125" s="112">
        <f>SUM(IF(E126="ü",C126,IF(E127="ü",C127,0)),IF(E128="ü",C128))</f>
        <v>0</v>
      </c>
    </row>
    <row r="126" spans="1:6" s="5" customFormat="1" ht="29.1" customHeight="1" x14ac:dyDescent="0.25">
      <c r="A126" s="18" t="s">
        <v>76</v>
      </c>
      <c r="B126" s="9" t="s">
        <v>98</v>
      </c>
      <c r="C126" s="26">
        <v>1</v>
      </c>
      <c r="D126" s="57"/>
      <c r="E126" s="45"/>
      <c r="F126" s="113"/>
    </row>
    <row r="127" spans="1:6" s="5" customFormat="1" x14ac:dyDescent="0.25">
      <c r="A127" s="18" t="s">
        <v>77</v>
      </c>
      <c r="B127" s="9" t="s">
        <v>99</v>
      </c>
      <c r="C127" s="26">
        <v>0.5</v>
      </c>
      <c r="D127" s="57"/>
      <c r="E127" s="45"/>
      <c r="F127" s="113"/>
    </row>
    <row r="128" spans="1:6" s="5" customFormat="1" x14ac:dyDescent="0.25">
      <c r="A128" s="19" t="s">
        <v>78</v>
      </c>
      <c r="B128" s="12" t="s">
        <v>162</v>
      </c>
      <c r="C128" s="27">
        <v>1</v>
      </c>
      <c r="D128" s="58"/>
      <c r="E128" s="44"/>
      <c r="F128" s="114"/>
    </row>
    <row r="129" spans="1:6" s="5" customFormat="1" x14ac:dyDescent="0.25">
      <c r="A129" s="22" t="s">
        <v>71</v>
      </c>
      <c r="B129" s="23" t="s">
        <v>48</v>
      </c>
      <c r="C129" s="25"/>
      <c r="D129" s="42">
        <v>2</v>
      </c>
      <c r="E129" s="51"/>
      <c r="F129" s="118">
        <f>SUM(IF(E130="ü",C130,0),IF(E131="ü",C131,0),IF(E132="ü",C132,0),IF(E133="ü",C133,0))</f>
        <v>0</v>
      </c>
    </row>
    <row r="130" spans="1:6" s="5" customFormat="1" x14ac:dyDescent="0.25">
      <c r="A130" s="18" t="s">
        <v>76</v>
      </c>
      <c r="B130" s="11" t="s">
        <v>163</v>
      </c>
      <c r="C130" s="26">
        <v>0.5</v>
      </c>
      <c r="D130" s="57"/>
      <c r="E130" s="45"/>
      <c r="F130" s="119"/>
    </row>
    <row r="131" spans="1:6" s="5" customFormat="1" x14ac:dyDescent="0.25">
      <c r="A131" s="18" t="s">
        <v>77</v>
      </c>
      <c r="B131" s="11" t="s">
        <v>164</v>
      </c>
      <c r="C131" s="26">
        <v>0.5</v>
      </c>
      <c r="D131" s="57"/>
      <c r="E131" s="45"/>
      <c r="F131" s="119"/>
    </row>
    <row r="132" spans="1:6" s="5" customFormat="1" x14ac:dyDescent="0.25">
      <c r="A132" s="18" t="s">
        <v>78</v>
      </c>
      <c r="B132" s="11" t="s">
        <v>165</v>
      </c>
      <c r="C132" s="26">
        <v>0.5</v>
      </c>
      <c r="D132" s="57"/>
      <c r="E132" s="45"/>
      <c r="F132" s="119"/>
    </row>
    <row r="133" spans="1:6" s="5" customFormat="1" ht="29.1" customHeight="1" x14ac:dyDescent="0.25">
      <c r="A133" s="21" t="s">
        <v>101</v>
      </c>
      <c r="B133" s="38" t="s">
        <v>166</v>
      </c>
      <c r="C133" s="29">
        <v>0.5</v>
      </c>
      <c r="D133" s="66"/>
      <c r="E133" s="44"/>
      <c r="F133" s="120"/>
    </row>
    <row r="134" spans="1:6" s="5" customFormat="1" ht="15.75" customHeight="1" x14ac:dyDescent="0.25">
      <c r="A134" s="33" t="s">
        <v>44</v>
      </c>
      <c r="B134" s="34" t="s">
        <v>136</v>
      </c>
      <c r="C134" s="62"/>
      <c r="D134" s="63">
        <f>SUM(D135:D149)</f>
        <v>7</v>
      </c>
      <c r="E134" s="99">
        <f>F135+F139+F141+F146</f>
        <v>0</v>
      </c>
      <c r="F134" s="100"/>
    </row>
    <row r="135" spans="1:6" s="5" customFormat="1" x14ac:dyDescent="0.25">
      <c r="A135" s="22" t="s">
        <v>72</v>
      </c>
      <c r="B135" s="23" t="s">
        <v>41</v>
      </c>
      <c r="C135" s="25"/>
      <c r="D135" s="42">
        <v>2</v>
      </c>
      <c r="E135" s="51"/>
      <c r="F135" s="112">
        <f>SUM(IF(E136="ü",C136,IF(E137="ü",C137,0)),IF(E138="ü",C138))</f>
        <v>0</v>
      </c>
    </row>
    <row r="136" spans="1:6" s="5" customFormat="1" x14ac:dyDescent="0.25">
      <c r="A136" s="18" t="s">
        <v>76</v>
      </c>
      <c r="B136" s="9" t="s">
        <v>112</v>
      </c>
      <c r="C136" s="26">
        <v>1.5</v>
      </c>
      <c r="D136" s="57"/>
      <c r="E136" s="45"/>
      <c r="F136" s="113"/>
    </row>
    <row r="137" spans="1:6" s="5" customFormat="1" x14ac:dyDescent="0.25">
      <c r="A137" s="18" t="s">
        <v>77</v>
      </c>
      <c r="B137" s="9" t="s">
        <v>113</v>
      </c>
      <c r="C137" s="26">
        <v>1</v>
      </c>
      <c r="D137" s="57"/>
      <c r="E137" s="45"/>
      <c r="F137" s="113"/>
    </row>
    <row r="138" spans="1:6" s="5" customFormat="1" x14ac:dyDescent="0.25">
      <c r="A138" s="19" t="s">
        <v>78</v>
      </c>
      <c r="B138" s="12" t="s">
        <v>167</v>
      </c>
      <c r="C138" s="27">
        <v>0.5</v>
      </c>
      <c r="D138" s="58"/>
      <c r="E138" s="44"/>
      <c r="F138" s="114"/>
    </row>
    <row r="139" spans="1:6" s="5" customFormat="1" x14ac:dyDescent="0.25">
      <c r="A139" s="22" t="s">
        <v>73</v>
      </c>
      <c r="B139" s="23" t="s">
        <v>110</v>
      </c>
      <c r="C139" s="25"/>
      <c r="D139" s="42">
        <v>1</v>
      </c>
      <c r="E139" s="51"/>
      <c r="F139" s="110">
        <f>IF(E140="ü",C140,0)</f>
        <v>0</v>
      </c>
    </row>
    <row r="140" spans="1:6" s="5" customFormat="1" x14ac:dyDescent="0.25">
      <c r="A140" s="35" t="s">
        <v>76</v>
      </c>
      <c r="B140" s="36" t="s">
        <v>109</v>
      </c>
      <c r="C140" s="64">
        <v>1</v>
      </c>
      <c r="D140" s="65"/>
      <c r="E140" s="46"/>
      <c r="F140" s="111"/>
    </row>
    <row r="141" spans="1:6" s="5" customFormat="1" x14ac:dyDescent="0.25">
      <c r="A141" s="22" t="s">
        <v>74</v>
      </c>
      <c r="B141" s="23" t="s">
        <v>20</v>
      </c>
      <c r="C141" s="25"/>
      <c r="D141" s="42">
        <v>2.5</v>
      </c>
      <c r="E141" s="51"/>
      <c r="F141" s="118">
        <f>SUM(IF(E142="ü",C142,IF(E143="ü",C143,IF(E144="ü",C144,0))),IF(E145="ü",C145))</f>
        <v>0</v>
      </c>
    </row>
    <row r="142" spans="1:6" s="5" customFormat="1" x14ac:dyDescent="0.25">
      <c r="A142" s="20" t="s">
        <v>76</v>
      </c>
      <c r="B142" s="8" t="s">
        <v>100</v>
      </c>
      <c r="C142" s="28">
        <v>2</v>
      </c>
      <c r="D142" s="59"/>
      <c r="E142" s="45"/>
      <c r="F142" s="119"/>
    </row>
    <row r="143" spans="1:6" s="5" customFormat="1" x14ac:dyDescent="0.25">
      <c r="A143" s="18" t="s">
        <v>77</v>
      </c>
      <c r="B143" s="9" t="s">
        <v>107</v>
      </c>
      <c r="C143" s="26">
        <v>1</v>
      </c>
      <c r="D143" s="57"/>
      <c r="E143" s="45"/>
      <c r="F143" s="119"/>
    </row>
    <row r="144" spans="1:6" s="5" customFormat="1" ht="29.1" customHeight="1" x14ac:dyDescent="0.25">
      <c r="A144" s="18" t="s">
        <v>78</v>
      </c>
      <c r="B144" s="9" t="s">
        <v>111</v>
      </c>
      <c r="C144" s="26">
        <v>0.5</v>
      </c>
      <c r="D144" s="57"/>
      <c r="E144" s="45"/>
      <c r="F144" s="119"/>
    </row>
    <row r="145" spans="1:6" s="5" customFormat="1" ht="29.1" customHeight="1" x14ac:dyDescent="0.25">
      <c r="A145" s="19" t="s">
        <v>101</v>
      </c>
      <c r="B145" s="37" t="s">
        <v>168</v>
      </c>
      <c r="C145" s="27">
        <v>0.5</v>
      </c>
      <c r="D145" s="58"/>
      <c r="E145" s="44"/>
      <c r="F145" s="120"/>
    </row>
    <row r="146" spans="1:6" s="5" customFormat="1" x14ac:dyDescent="0.25">
      <c r="A146" s="22" t="s">
        <v>137</v>
      </c>
      <c r="B146" s="23" t="s">
        <v>169</v>
      </c>
      <c r="C146" s="25"/>
      <c r="D146" s="42">
        <v>1.5</v>
      </c>
      <c r="E146" s="51"/>
      <c r="F146" s="112">
        <f>IF(C3="ü",D146,SUM(IF(E147="ü",C147,0),IF(E148="ü",C148,0),IF(E149="ü",C149,0)))</f>
        <v>0</v>
      </c>
    </row>
    <row r="147" spans="1:6" s="5" customFormat="1" ht="15" customHeight="1" x14ac:dyDescent="0.25">
      <c r="A147" s="20" t="s">
        <v>76</v>
      </c>
      <c r="B147" s="8" t="s">
        <v>170</v>
      </c>
      <c r="C147" s="28">
        <v>0.5</v>
      </c>
      <c r="D147" s="59"/>
      <c r="E147" s="45"/>
      <c r="F147" s="113"/>
    </row>
    <row r="148" spans="1:6" s="5" customFormat="1" x14ac:dyDescent="0.25">
      <c r="A148" s="18" t="s">
        <v>77</v>
      </c>
      <c r="B148" s="9" t="s">
        <v>171</v>
      </c>
      <c r="C148" s="26">
        <v>0.5</v>
      </c>
      <c r="D148" s="57"/>
      <c r="E148" s="45"/>
      <c r="F148" s="113"/>
    </row>
    <row r="149" spans="1:6" s="5" customFormat="1" ht="29.1" customHeight="1" x14ac:dyDescent="0.25">
      <c r="A149" s="21" t="s">
        <v>78</v>
      </c>
      <c r="B149" s="24" t="s">
        <v>172</v>
      </c>
      <c r="C149" s="29">
        <v>0.5</v>
      </c>
      <c r="D149" s="66"/>
      <c r="E149" s="44"/>
      <c r="F149" s="114"/>
    </row>
    <row r="150" spans="1:6" s="5" customFormat="1" x14ac:dyDescent="0.25">
      <c r="A150" s="13"/>
      <c r="B150" s="39" t="s">
        <v>27</v>
      </c>
      <c r="C150" s="124">
        <f>D134+D124+D90+D66+D52</f>
        <v>40</v>
      </c>
      <c r="D150" s="125"/>
      <c r="E150" s="124">
        <f>E134+E124+E90+E66+E52</f>
        <v>0</v>
      </c>
      <c r="F150" s="125"/>
    </row>
    <row r="151" spans="1:6" s="5" customFormat="1" x14ac:dyDescent="0.25">
      <c r="B151" s="89"/>
      <c r="C151" s="2"/>
      <c r="D151" s="3"/>
      <c r="E151" s="41"/>
      <c r="F151" s="75"/>
    </row>
    <row r="152" spans="1:6" s="5" customFormat="1" x14ac:dyDescent="0.25">
      <c r="B152" s="39" t="s">
        <v>50</v>
      </c>
      <c r="C152" s="124">
        <f>+C150+C47+C23</f>
        <v>60</v>
      </c>
      <c r="D152" s="125"/>
      <c r="E152" s="124">
        <f>+E150+E47+E23</f>
        <v>0</v>
      </c>
      <c r="F152" s="125"/>
    </row>
    <row r="153" spans="1:6" x14ac:dyDescent="0.25">
      <c r="A153" s="14"/>
    </row>
    <row r="154" spans="1:6" x14ac:dyDescent="0.25">
      <c r="B154" s="126" t="s">
        <v>75</v>
      </c>
      <c r="C154" s="126"/>
      <c r="D154" s="126"/>
      <c r="E154" s="126"/>
      <c r="F154" s="126"/>
    </row>
  </sheetData>
  <mergeCells count="70">
    <mergeCell ref="C150:D150"/>
    <mergeCell ref="C152:D152"/>
    <mergeCell ref="B154:F154"/>
    <mergeCell ref="C122:D122"/>
    <mergeCell ref="A122:A123"/>
    <mergeCell ref="B122:B123"/>
    <mergeCell ref="F135:F138"/>
    <mergeCell ref="F146:F149"/>
    <mergeCell ref="F139:F140"/>
    <mergeCell ref="F141:F145"/>
    <mergeCell ref="E134:F134"/>
    <mergeCell ref="E150:F150"/>
    <mergeCell ref="E152:F152"/>
    <mergeCell ref="C88:D88"/>
    <mergeCell ref="A88:A89"/>
    <mergeCell ref="B88:B89"/>
    <mergeCell ref="F125:F128"/>
    <mergeCell ref="F129:F133"/>
    <mergeCell ref="E122:F122"/>
    <mergeCell ref="E124:F124"/>
    <mergeCell ref="F98:F101"/>
    <mergeCell ref="F102:F104"/>
    <mergeCell ref="F105:F107"/>
    <mergeCell ref="F117:F119"/>
    <mergeCell ref="F113:F116"/>
    <mergeCell ref="F109:F112"/>
    <mergeCell ref="E108:F108"/>
    <mergeCell ref="F83:F85"/>
    <mergeCell ref="F79:F82"/>
    <mergeCell ref="F72:F78"/>
    <mergeCell ref="F67:F71"/>
    <mergeCell ref="F91:F96"/>
    <mergeCell ref="E88:F88"/>
    <mergeCell ref="F63:F65"/>
    <mergeCell ref="E50:F50"/>
    <mergeCell ref="A50:A51"/>
    <mergeCell ref="B50:B51"/>
    <mergeCell ref="C50:D50"/>
    <mergeCell ref="F61:F62"/>
    <mergeCell ref="F53:F54"/>
    <mergeCell ref="F55:F57"/>
    <mergeCell ref="F58:F60"/>
    <mergeCell ref="E52:F52"/>
    <mergeCell ref="F31:F33"/>
    <mergeCell ref="F34:F37"/>
    <mergeCell ref="F38:F40"/>
    <mergeCell ref="F41:F44"/>
    <mergeCell ref="C47:D47"/>
    <mergeCell ref="E47:F47"/>
    <mergeCell ref="B25:B26"/>
    <mergeCell ref="C25:D25"/>
    <mergeCell ref="E25:F25"/>
    <mergeCell ref="C23:D23"/>
    <mergeCell ref="F27:F30"/>
    <mergeCell ref="E66:F66"/>
    <mergeCell ref="E90:F90"/>
    <mergeCell ref="E97:F97"/>
    <mergeCell ref="A1:F1"/>
    <mergeCell ref="E5:F5"/>
    <mergeCell ref="A5:A6"/>
    <mergeCell ref="B5:B6"/>
    <mergeCell ref="C5:D5"/>
    <mergeCell ref="F45:F46"/>
    <mergeCell ref="F7:F10"/>
    <mergeCell ref="F17:F19"/>
    <mergeCell ref="F14:F16"/>
    <mergeCell ref="F11:F13"/>
    <mergeCell ref="F20:F22"/>
    <mergeCell ref="E23:F23"/>
    <mergeCell ref="A25:A26"/>
  </mergeCells>
  <printOptions horizontalCentered="1"/>
  <pageMargins left="0.9055118110236221" right="0.9055118110236221" top="0.94488188976377963" bottom="1.3385826771653544" header="0.31496062992125984" footer="0.51181102362204722"/>
  <pageSetup paperSize="9" scale="86" fitToHeight="0" orientation="portrait" r:id="rId1"/>
  <headerFooter>
    <oddFooter xml:space="preserve">&amp;L&amp;10* É atribuída a pontuação máxima aos empreendimentos constituídos por moradias
** Pontuação cumulativa
&amp;RPágina &amp;"Calibri Light,Bold"&amp;P&amp;"Calibri Light,Regular" / &amp;N </oddFooter>
  </headerFooter>
  <rowBreaks count="4" manualBreakCount="4">
    <brk id="24" max="5" man="1"/>
    <brk id="48" max="5" man="1"/>
    <brk id="86" max="5" man="1"/>
    <brk id="120" max="5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Sheet1!$A$1:$A$2</xm:f>
          </x14:formula1>
          <xm:sqref>E12:E13 E18:E19 E15:E16 E147:E149 E8:E10 E24 E28:E30 E32:E33 E35:E37 E39:E40 E42:E44 E155:E1048576 E54 E59:E60 E56:E57 E62 E64:E65 E21:E22 E46 E68:E71 E73:E78 E80:E82 E84:E87 E92:E96 E99:E101 E103:E104 E106:E107 E110:E112 E114:E116 E48:E49 E126:E128 E130:E133 E118:E121 E151 E136:E138 E140 E142:E145 E153 E1:E2 E4 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cols>
    <col min="1" max="1" width="3.875" customWidth="1"/>
  </cols>
  <sheetData>
    <row r="1" spans="1:1" x14ac:dyDescent="0.25">
      <c r="A1" s="40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Proposta</vt:lpstr>
      <vt:lpstr>Sheet1</vt:lpstr>
      <vt:lpstr>Proposta!Print_Area</vt:lpstr>
      <vt:lpstr>Proposta!Print_Titles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2019-10-08T18:43:06Z</cp:lastPrinted>
  <dcterms:created xsi:type="dcterms:W3CDTF">2019-02-21T13:40:20Z</dcterms:created>
  <dcterms:modified xsi:type="dcterms:W3CDTF">2019-10-08T18:58:39Z</dcterms:modified>
</cp:coreProperties>
</file>